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9"/>
  </bookViews>
  <sheets>
    <sheet name="1" sheetId="1" r:id="rId1"/>
    <sheet name="2a" sheetId="2" r:id="rId2"/>
    <sheet name="2" sheetId="3" r:id="rId3"/>
    <sheet name="3" sheetId="4" r:id="rId4"/>
    <sheet name="3a" sheetId="5" r:id="rId5"/>
    <sheet name="4" sheetId="6" r:id="rId6"/>
    <sheet name="4a" sheetId="7" r:id="rId7"/>
    <sheet name="4b" sheetId="8" r:id="rId8"/>
    <sheet name="5" sheetId="9" r:id="rId9"/>
    <sheet name="6" sheetId="10" r:id="rId10"/>
    <sheet name="6a." sheetId="11" r:id="rId11"/>
    <sheet name="7" sheetId="12" r:id="rId12"/>
    <sheet name="7a" sheetId="13" r:id="rId13"/>
    <sheet name="8a" sheetId="14" r:id="rId14"/>
    <sheet name="8b" sheetId="15" r:id="rId15"/>
    <sheet name="8c" sheetId="16" r:id="rId16"/>
    <sheet name="9" sheetId="17" r:id="rId17"/>
    <sheet name="10" sheetId="18" r:id="rId18"/>
    <sheet name="11" sheetId="19" r:id="rId19"/>
    <sheet name="12" sheetId="20" r:id="rId20"/>
    <sheet name="13" sheetId="21" r:id="rId21"/>
  </sheets>
  <externalReferences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<sst xmlns="http://schemas.openxmlformats.org/spreadsheetml/2006/main" count="3168" uniqueCount="984">
  <si>
    <t>Megnevezés</t>
  </si>
  <si>
    <t xml:space="preserve"> </t>
  </si>
  <si>
    <t>FORRÁS MEGNEVEZÉSE</t>
  </si>
  <si>
    <t>I. Működési bevételek</t>
  </si>
  <si>
    <t xml:space="preserve">  1.) Központi támogatás:</t>
  </si>
  <si>
    <t>2.) Év közben igényelt közp. tám.</t>
  </si>
  <si>
    <t>3.) Eü. pénztári finanszírozás</t>
  </si>
  <si>
    <t xml:space="preserve">      -termőföld bérbead. szárm. adó:</t>
  </si>
  <si>
    <t xml:space="preserve">      -helyi iparűzési adó</t>
  </si>
  <si>
    <t xml:space="preserve">      -váll. komm. adója</t>
  </si>
  <si>
    <t xml:space="preserve">     ebből: -intézmény saját bevétel</t>
  </si>
  <si>
    <t>II.) Felhalmozási és tőke jellegű bev.:</t>
  </si>
  <si>
    <t>ÖSSZESEN:</t>
  </si>
  <si>
    <t>Személyi</t>
  </si>
  <si>
    <t>fő</t>
  </si>
  <si>
    <t>rész</t>
  </si>
  <si>
    <t>Városi Óvoda</t>
  </si>
  <si>
    <t>Általános tartalék</t>
  </si>
  <si>
    <t>Felhalmozási céltartalék</t>
  </si>
  <si>
    <t xml:space="preserve">     ebből:  -szociális célú kifizetés</t>
  </si>
  <si>
    <t xml:space="preserve">      -bírságok, késedelmi pótlék, egyéb bev.</t>
  </si>
  <si>
    <t>Dologi</t>
  </si>
  <si>
    <t xml:space="preserve">               -önkorm. saját bev.</t>
  </si>
  <si>
    <t>IV.) Előző évi felhalmozási pénzmaradvány</t>
  </si>
  <si>
    <t xml:space="preserve">V.) Felhalmozási hitelek </t>
  </si>
  <si>
    <t>Összes működési kiadás</t>
  </si>
  <si>
    <t>Összes felhalmozási kiadás</t>
  </si>
  <si>
    <t>Összes önkormányzati kiadás</t>
  </si>
  <si>
    <t>Polgármesteri Hivatal</t>
  </si>
  <si>
    <t xml:space="preserve">                 -feladatalapú támogatás</t>
  </si>
  <si>
    <t xml:space="preserve">               - működőképesség megőrz. Támogatás</t>
  </si>
  <si>
    <t>Nagykáta Város Önkormányzata és intézményei</t>
  </si>
  <si>
    <t>2014. évi eredeti ei.</t>
  </si>
  <si>
    <t>Nagykáta Város Önkormányzata 2014. évi költségvetési bevételei</t>
  </si>
  <si>
    <t xml:space="preserve">     3.) Viziközmű T.-tól átvett köv.áll. megtérülés</t>
  </si>
  <si>
    <t xml:space="preserve">     4.)Tám. értékű bevétel hazai forrásból (Tanyavill.-ra)</t>
  </si>
  <si>
    <t xml:space="preserve">     2.) Ingatlan hasznosítás, koncesszió</t>
  </si>
  <si>
    <t xml:space="preserve">     6.) Kommunális adó bevétel</t>
  </si>
  <si>
    <t xml:space="preserve">     8.) Talajterhelési díj bevétele</t>
  </si>
  <si>
    <t xml:space="preserve">     9.) Pro Régió Napkollektor</t>
  </si>
  <si>
    <t xml:space="preserve">    10.) NAKVI tanyafejlesztés (piac)</t>
  </si>
  <si>
    <t xml:space="preserve">     1.) Ingatlan és tárgyi eszk. értékesítés</t>
  </si>
  <si>
    <t xml:space="preserve">               -műk. célra átvett önk. ÁROP-3.A.2-          2013-0015 (szervezetfejlesztés)</t>
  </si>
  <si>
    <t xml:space="preserve">               -műk. célra átvett Kistérségi munkaszervezeti fa.-ra (önkorm.)</t>
  </si>
  <si>
    <t>Bevételi forrás összesen:</t>
  </si>
  <si>
    <t>Összesen</t>
  </si>
  <si>
    <t>VGSZ összesen:</t>
  </si>
  <si>
    <t>Munkaadói járulék</t>
  </si>
  <si>
    <t>Összes kiadás:</t>
  </si>
  <si>
    <t>Eredeti ei.</t>
  </si>
  <si>
    <t>Módosított ei.</t>
  </si>
  <si>
    <t>ezer forintban</t>
  </si>
  <si>
    <t>Önkormányzat</t>
  </si>
  <si>
    <t>VGSZ</t>
  </si>
  <si>
    <t>Könyvtár és Műv.Központ</t>
  </si>
  <si>
    <t>Önkormányzat és intézményei összesen:</t>
  </si>
  <si>
    <t>eredeti ei.</t>
  </si>
  <si>
    <t>módosított ei</t>
  </si>
  <si>
    <t>Ellátottak pénzbeli juttatásai</t>
  </si>
  <si>
    <t>Felhalmozási p.eszk.átadás</t>
  </si>
  <si>
    <t>Céltart. + Ált.tartalék működési</t>
  </si>
  <si>
    <t>Folyószámla hitel törlesztése</t>
  </si>
  <si>
    <t>Fejlesztési célú hitelek törlesztése</t>
  </si>
  <si>
    <t>Fejlesztési célú hitelek kamatkiadásai</t>
  </si>
  <si>
    <t>Felhalmozás, felújítás</t>
  </si>
  <si>
    <t>Engedélyezett létszámkeret (nyitó)</t>
  </si>
  <si>
    <t>Engedélyezett létszámkeret (záró)</t>
  </si>
  <si>
    <t>Mód. Ei.</t>
  </si>
  <si>
    <t>Finanszírozási célú műk. kiadások</t>
  </si>
  <si>
    <t xml:space="preserve">Finanszírozási célú felh. kiadások </t>
  </si>
  <si>
    <t>Működési kiadások fin. c. nélkül</t>
  </si>
  <si>
    <t>Felh. kiadások finan. c. nélkül</t>
  </si>
  <si>
    <t>Összes kiadás finansz. c. nélkül</t>
  </si>
  <si>
    <t>Intézmény működési bevételei</t>
  </si>
  <si>
    <t>Hitel felvétel - felhalmozás</t>
  </si>
  <si>
    <t>Folyószámla hitel (likviditási célra)</t>
  </si>
  <si>
    <t>Felhalmozási célú egyéb bevétel</t>
  </si>
  <si>
    <t>TB támogatás</t>
  </si>
  <si>
    <t>Közhatalmi bevételek</t>
  </si>
  <si>
    <t>Kommunális adóbevétel felhalmozási mérleg</t>
  </si>
  <si>
    <t>Állami támogatás működési</t>
  </si>
  <si>
    <t>Állami támogtatás felhalmozási</t>
  </si>
  <si>
    <t>Működőképesség megőrz. tám. igény</t>
  </si>
  <si>
    <t>ÖNKORMÁNYZAT ÖSSZ. FORRÁSAI ÉS KIADÁSAI</t>
  </si>
  <si>
    <t>Összes működ. bevételi forrás</t>
  </si>
  <si>
    <t>Összes felhalm. bevételi forrás</t>
  </si>
  <si>
    <t>ÖSSZES FORRÁS</t>
  </si>
  <si>
    <t>Működési pénzmaradvány</t>
  </si>
  <si>
    <t>Felhalmozási pénzmaradvány</t>
  </si>
  <si>
    <t>Folyószámla hitelfelvétel</t>
  </si>
  <si>
    <t>Felhalmozási hitelfelvétel</t>
  </si>
  <si>
    <t>Működési forrás finanszírozási bevételek nélkül</t>
  </si>
  <si>
    <t>Felhalmozási forrás finanszírozási bevételek nélkül</t>
  </si>
  <si>
    <t>Bevételek és kiadások különbsége</t>
  </si>
  <si>
    <t>Ebből:</t>
  </si>
  <si>
    <t>Működési bevételek és kiadások különbsége</t>
  </si>
  <si>
    <t>Felhalmozási bevételek és kiadások különbsége</t>
  </si>
  <si>
    <t>ÖSSZES BEVÉTELI FORRÁS ÉS KIADÁS KÜLÖNBÖZETE</t>
  </si>
  <si>
    <t>Összes működési forrás és műk. kiadás különbözete</t>
  </si>
  <si>
    <t>Összes felhalmozási forrás és felh. kiadás különbözete</t>
  </si>
  <si>
    <t>2014. évi költségvetésének bevételei, címei, kiemelt előirányzatai</t>
  </si>
  <si>
    <t>2014. évi  költségvetésének kiadásai, címei, kiemelt előirányzatai</t>
  </si>
  <si>
    <t>Intézményi finanszírozás-  működési</t>
  </si>
  <si>
    <t>Intézményi finanszírozás-  felhalmozási</t>
  </si>
  <si>
    <t>Nagykáta Város Önkormányzata 2014. évi felhalmozási feladatai, felh. átadás</t>
  </si>
  <si>
    <t>Feladat megnevezése</t>
  </si>
  <si>
    <t>Beruházási feladatok br. értéke</t>
  </si>
  <si>
    <t xml:space="preserve">Gépjármű beszerzés </t>
  </si>
  <si>
    <t>Tanyavillamosítás</t>
  </si>
  <si>
    <t>Napkollektor Pro Regios pályázat K-2014-KMOP.3.3.3-13-00112135/163</t>
  </si>
  <si>
    <t>Piacfejlesztés 3944-9/2013/NAKVI pály.-hoz</t>
  </si>
  <si>
    <t>Rézsűző és rotációs kapa beszerzés 3782-9/2013/NAKVI pály.-hoz</t>
  </si>
  <si>
    <t>Napközi Otthonos Óvoda nyílászáró, kazáncsere hőszigetelés pály. saját erő összege</t>
  </si>
  <si>
    <t>Beruházás összesen:</t>
  </si>
  <si>
    <t>Utak felújítása</t>
  </si>
  <si>
    <t>Útfelújítás Tief Tierra Kft.</t>
  </si>
  <si>
    <t>Felújítás összesen:</t>
  </si>
  <si>
    <t>Tartalékok</t>
  </si>
  <si>
    <t>Közvilágítás korszerűsítés vállalt pály. saját erő összege</t>
  </si>
  <si>
    <t>Fürdőház beruházás kezesség</t>
  </si>
  <si>
    <t>VGSZ felhalmozási célú ei. tartalék képz.</t>
  </si>
  <si>
    <t>Városi Napközi Otth. Óvoda felh. c. ei. tartalék képz.</t>
  </si>
  <si>
    <t>Könyvtár és Műv. Kp. felh. c. ei. tartalék képz.</t>
  </si>
  <si>
    <t>Káta-Hidro bérleti díj</t>
  </si>
  <si>
    <t>Talajterhelési díj (környezetvédelmi felhasználás)</t>
  </si>
  <si>
    <t>Szennyvíz II. ütem</t>
  </si>
  <si>
    <t>Lakáshoz jutás támogatása</t>
  </si>
  <si>
    <t>Szennyvíz II. ütem kamat hozzájárulás</t>
  </si>
  <si>
    <t>Családsegítő Nagykáta eszközbeszerzés pe. átadás</t>
  </si>
  <si>
    <t>Fejlesztési hitelek kamatai</t>
  </si>
  <si>
    <t>Szennyvízhitel</t>
  </si>
  <si>
    <t>Kerékpárút</t>
  </si>
  <si>
    <t>TEUT 2010 utak aszfaltozása</t>
  </si>
  <si>
    <t xml:space="preserve">                         Kamatok összesen</t>
  </si>
  <si>
    <t>Önkormányzat felhalmozási kiadás:</t>
  </si>
  <si>
    <t>Fejlesztési hitelek tőke törlesztése</t>
  </si>
  <si>
    <t>TEUT útfelújítás 2010</t>
  </si>
  <si>
    <t>Kerékpárút létesítés 2011</t>
  </si>
  <si>
    <t xml:space="preserve">              Finansz. célú felh. kiadás önkorm. összesen</t>
  </si>
  <si>
    <t>Intézményi költsgv. felh. kiadások</t>
  </si>
  <si>
    <t>Nagykáta Város Önkormányzata</t>
  </si>
  <si>
    <t xml:space="preserve"> 2014. évi feladatai</t>
  </si>
  <si>
    <t>Sorszám</t>
  </si>
  <si>
    <t>Összeg</t>
  </si>
  <si>
    <t>Önkormányzati díjak személyi és járulék kiadásai</t>
  </si>
  <si>
    <t xml:space="preserve">Önkormányzati dologi kiadások </t>
  </si>
  <si>
    <t xml:space="preserve">    Sport támogatás</t>
  </si>
  <si>
    <t xml:space="preserve">    GVOP működési hozzájár.</t>
  </si>
  <si>
    <t xml:space="preserve">    PM területfejlesztési Társ. Hozzájár,</t>
  </si>
  <si>
    <t xml:space="preserve">    Érdekeltségi hozzáját T.Hajta</t>
  </si>
  <si>
    <t xml:space="preserve">   Többcélú 2014. évi műk. önkormányzati hozzájárulás</t>
  </si>
  <si>
    <t xml:space="preserve">   Többcélú 2014. évi állami támogatás átadás</t>
  </si>
  <si>
    <t xml:space="preserve">   Családsegítő 2014. évi állami támogatás átadás</t>
  </si>
  <si>
    <t xml:space="preserve">   Családsegítő 2014. évi önkormányzati hozzájárulás</t>
  </si>
  <si>
    <t>Céltartalék célonként</t>
  </si>
  <si>
    <t xml:space="preserve"> Intézmények bevétel elmaradás</t>
  </si>
  <si>
    <t xml:space="preserve">VGSZ dologi kiadásra </t>
  </si>
  <si>
    <t xml:space="preserve">Városi Óvoda dologi kiadásra </t>
  </si>
  <si>
    <t>Közvilágítási pályázat sikerdíj (nem támog. rész)</t>
  </si>
  <si>
    <t>Rendszeres szoc. Ellátások (4a. melléklet)</t>
  </si>
  <si>
    <t>Eseti szoc. ellátás (4b. melléklet)</t>
  </si>
  <si>
    <t>Fejlesztési hitel tőketörlesztés (3.sz. melléklet)</t>
  </si>
  <si>
    <t>Felhalmozási tartalékok</t>
  </si>
  <si>
    <t>Intézmények működési finanszírozása</t>
  </si>
  <si>
    <t>Intézmények felhalmozási finanszírozása</t>
  </si>
  <si>
    <r>
      <t xml:space="preserve">    </t>
    </r>
    <r>
      <rPr>
        <sz val="10"/>
        <rFont val="Arial"/>
        <family val="2"/>
      </rPr>
      <t>Bursa Hungarica</t>
    </r>
  </si>
  <si>
    <t>adatok e Ft-ban</t>
  </si>
  <si>
    <t>Eredeti előirányzat</t>
  </si>
  <si>
    <t>Módosított előirányzat</t>
  </si>
  <si>
    <t>Közbiztonsági pályázat</t>
  </si>
  <si>
    <t xml:space="preserve">   Évközben igényelt  ágazati pótlék átadás Gond.Közp.</t>
  </si>
  <si>
    <t xml:space="preserve">   Évközben igényelt  ágazati pótlék átadás Családsegítő</t>
  </si>
  <si>
    <t>Bérkompenzáció</t>
  </si>
  <si>
    <t xml:space="preserve">               -műk. célra átvett int.</t>
  </si>
  <si>
    <t>2014. évi módosított ei.</t>
  </si>
  <si>
    <t xml:space="preserve">              - bérkompenzáció</t>
  </si>
  <si>
    <t xml:space="preserve">             - ágazati pótlék</t>
  </si>
  <si>
    <t xml:space="preserve">             - e-útdíj támogatás</t>
  </si>
  <si>
    <t xml:space="preserve">    13.) Állami  támogatás felh. c. hitel törlesztésre</t>
  </si>
  <si>
    <t>5.) Helyi adóbevételek</t>
  </si>
  <si>
    <t>4.) Munkaügyi Kp. pe. átvétel közfoglalkoztatás</t>
  </si>
  <si>
    <t xml:space="preserve">  Nagykáta SE Labdarúgó Szo. Rextróth és Karnevál kupák</t>
  </si>
  <si>
    <t xml:space="preserve">  Muzsika a Zeneoktatásért Alapítvány</t>
  </si>
  <si>
    <t xml:space="preserve">  Váci Mihály Közhasznú Alapítvány</t>
  </si>
  <si>
    <t xml:space="preserve">  Római Katolikus Plébánia</t>
  </si>
  <si>
    <t xml:space="preserve">  Yakuzák SE</t>
  </si>
  <si>
    <t xml:space="preserve">    14.) Állami támogatás PPP csarnok kiváltása</t>
  </si>
  <si>
    <t xml:space="preserve">    16.) Érdekeltségnövelő támogatás Könyvtár</t>
  </si>
  <si>
    <t xml:space="preserve">    17.) 79/2014 hat. szt.-i felh. kölcsön visszatérülés</t>
  </si>
  <si>
    <t>Nagykátai Gyógyfürdő és Egyéb Szolg. Kft. visszatérítendő tám.</t>
  </si>
  <si>
    <t>Visszatérítendő támogatás és végl. pénzeszköz átadás összesen:</t>
  </si>
  <si>
    <t>Visszatérítendő támogatás és végleges pénzeszköz átadás</t>
  </si>
  <si>
    <t>Felhalmozási visszatérítendő támogatások és kölcsönök</t>
  </si>
  <si>
    <t xml:space="preserve">Általános felh. tartalék </t>
  </si>
  <si>
    <t>178/2014 (vi.24.) VGSZ gréderezési munkák tartalék</t>
  </si>
  <si>
    <t>114/2014 (IV.29.) határozat NAV épület karbant. VGSZ</t>
  </si>
  <si>
    <t xml:space="preserve">    15.) Közbiztonság növelése pályázati támogatás</t>
  </si>
  <si>
    <t>Nagykáta SE füves pálya karbantartás</t>
  </si>
  <si>
    <t>Rákóczi Szövetség beíratkozási ösztöndíj</t>
  </si>
  <si>
    <t xml:space="preserve">     7.) Állami támogatás óvoda felújításra</t>
  </si>
  <si>
    <t xml:space="preserve">    11.) NAKVI tanyafejlesztés                         (eszközbeszerzés)</t>
  </si>
  <si>
    <t xml:space="preserve">    12.) Felhalmozási célra átvett int. (Közfoglalkoztatás)</t>
  </si>
  <si>
    <t>Zászlók</t>
  </si>
  <si>
    <t xml:space="preserve">  KALOT Nagykátai Népfőiskolai Egyesület + úti ktg Fakó</t>
  </si>
  <si>
    <t xml:space="preserve">  Hittan tábor szállítási ktg. Fakó Kft.</t>
  </si>
  <si>
    <t>E-útdíj kapcs.tám.</t>
  </si>
  <si>
    <t>Költségvetési elvonások, befizetések</t>
  </si>
  <si>
    <t xml:space="preserve">              -műk. célra átvett TTT munkaszervezeti fa.-ra (önkorm.)</t>
  </si>
  <si>
    <t>Módosított előirányzat összesen</t>
  </si>
  <si>
    <t xml:space="preserve">Eredeti előirányzat összesen </t>
  </si>
  <si>
    <t>Nagykátai Honvédtüzérek</t>
  </si>
  <si>
    <t>Előző évi kiutalatlan pm. Intézmények</t>
  </si>
  <si>
    <t>Nagykátai gyógyfürdő és egyéb szolg. Kft. Végleges tám.</t>
  </si>
  <si>
    <t>Háztartásoknak nyújtott támogatás</t>
  </si>
  <si>
    <t>Visszatérítendő támogatások</t>
  </si>
  <si>
    <t>Háztartásoknak - kamatmentes kölcsön</t>
  </si>
  <si>
    <t xml:space="preserve">Nagykátai gyógyfürdő és egyéb szolg. Kft. </t>
  </si>
  <si>
    <t xml:space="preserve">    GVOP működési hozzájár. TTT</t>
  </si>
  <si>
    <t xml:space="preserve">   Évközben igényelt bérkompenzáció átadás Gond.Közp.</t>
  </si>
  <si>
    <t xml:space="preserve">   Évközben igényelt  bérkompenzáció átadás Családsegítő</t>
  </si>
  <si>
    <t>Eküll.állami pénzalap tám.</t>
  </si>
  <si>
    <t>Felhalmozási célú pe. Tám.+ átvétel</t>
  </si>
  <si>
    <t xml:space="preserve">      -önkormányzat</t>
  </si>
  <si>
    <t xml:space="preserve">      -intézmények</t>
  </si>
  <si>
    <t xml:space="preserve">            -követelés elszámolás</t>
  </si>
  <si>
    <t>2014. évi teljesítés</t>
  </si>
  <si>
    <t>Teljesítés</t>
  </si>
  <si>
    <t>Teljesítés összesen</t>
  </si>
  <si>
    <t xml:space="preserve">      -magánszemélyekb kommunális adó</t>
  </si>
  <si>
    <t>Pénzmaradvány igénybevétel - működési</t>
  </si>
  <si>
    <t xml:space="preserve">               - M.ügyi Kp. foglalk. tám. Önkm.</t>
  </si>
  <si>
    <t xml:space="preserve">               - KLIK AMI térítési díjak jsz. szt. Önk.</t>
  </si>
  <si>
    <t xml:space="preserve">               - Családsegítő Szolgálat korábbi évek tart. visszautalása </t>
  </si>
  <si>
    <t>7.) Átengedett kp.-i adók: gépjárműadó</t>
  </si>
  <si>
    <t xml:space="preserve">9.) Talajterhelési díj bevétele </t>
  </si>
  <si>
    <t>10.) Működési jellegű saját bevétel és pe.átvétel:</t>
  </si>
  <si>
    <t xml:space="preserve">6.) Egyéb közhatalmi bevételek </t>
  </si>
  <si>
    <t xml:space="preserve">      - eljátási illeték</t>
  </si>
  <si>
    <t xml:space="preserve">      - egyéb közhatalmi bevételek </t>
  </si>
  <si>
    <t xml:space="preserve">      - helyszíni és szabálys. bírság és egyéb bírság</t>
  </si>
  <si>
    <t xml:space="preserve">     5.) Belvíz tám. És felh.-i visszatérítendő tám.-al kapcsolatos lakossági  visszafiz.</t>
  </si>
  <si>
    <t xml:space="preserve">      - Víziközmű Társulattól átvett érdekelts.-i hozz. megtérülése </t>
  </si>
  <si>
    <t xml:space="preserve">               - Választások</t>
  </si>
  <si>
    <t xml:space="preserve">               - Természetbeni gyermekvédelmi juttatás</t>
  </si>
  <si>
    <t>III.) Előző évi  működési pénzmaradvány igénybevétel</t>
  </si>
  <si>
    <t xml:space="preserve">VII.) E finanszírozási bevételek </t>
  </si>
  <si>
    <t>teljesítés</t>
  </si>
  <si>
    <t>Működési célú pe. átvétel / tám. Áh-n belül</t>
  </si>
  <si>
    <t>Pénzmaradvány igénybevétel  - felhalmozási</t>
  </si>
  <si>
    <t>Előző évi finanszírozáshoz kapcsolódó bevételek önk. és intézm.-ek között</t>
  </si>
  <si>
    <t>Államházt.-on belüli megelőlegezések köv. év</t>
  </si>
  <si>
    <t>Önkormányzati támogatás feh. c.</t>
  </si>
  <si>
    <t>Önkormányzati támogatás műk. c.</t>
  </si>
  <si>
    <t>Egyéb elvonások, befizetések Kp.-i ktgv. részére</t>
  </si>
  <si>
    <t>Előző évi állami támogatás visszafizetése MÁK részére</t>
  </si>
  <si>
    <t>ÖSSZES 2014. ÉVI FORRÁS FINANSZÍROZÁSI BEV.-EK NÉLKÜL</t>
  </si>
  <si>
    <t xml:space="preserve">    18.) VGSZ eszköz értékesítésből sz. intézményi bevétel</t>
  </si>
  <si>
    <t>Ingatlan vásárlás TTT beruházáshoz kapcsolódóan</t>
  </si>
  <si>
    <t>Tervezett kisajátítás</t>
  </si>
  <si>
    <t>8.) Előző évi finansz.-hoz kapcs. Önk.-i és intm.-i bev. (egymás közötti pénzmozgás kimut.)</t>
  </si>
  <si>
    <t>Notebook Képviselő-testület részére</t>
  </si>
  <si>
    <t>PPP  csarnok eszközök beszerzése</t>
  </si>
  <si>
    <t xml:space="preserve">PPP csarnok megvásárlás Miniszterelnökséggel kötött tám. szer. szt. </t>
  </si>
  <si>
    <t>Részvényvásárlás TRV Zrt. -  víziközmű szolg. szerz.-hez kapcs.</t>
  </si>
  <si>
    <t>Kapcs. vissza nem ig. ford. áfa bef. össz. (műk. Mérleg)</t>
  </si>
  <si>
    <t>Nagykátai Gyógyfürdő és Egyéb Szolg. Kft. Fürdőház tőketörlesztés végl. tám.</t>
  </si>
  <si>
    <t>Nagykáta SE TAO támogatás önerő biztosítása (edzőpálya világítás)</t>
  </si>
  <si>
    <t>Nagykátai Gyógyfürdő és E. Szolg. Kft. Fürdőház hitel kamattörlesztésre utalt többlet támogatás (visszafizetendő rész)</t>
  </si>
  <si>
    <t xml:space="preserve">Önkormányzati összes fehalmozási célú kiadás </t>
  </si>
  <si>
    <t>Műk. célú támogatások, pénzeszköz átadások</t>
  </si>
  <si>
    <t>Költségvetési maradvány visszafizetés önkormányzat és intm.-ek között</t>
  </si>
  <si>
    <t>Működési p.eszk.átadás, +kölcsönök, visszatérítendő tám.-ok</t>
  </si>
  <si>
    <t>Rendszeres szociális ellátások bemutatása 2014. év</t>
  </si>
  <si>
    <t>Ellátás típusa</t>
  </si>
  <si>
    <t>Ellátottak száma</t>
  </si>
  <si>
    <t>Rendszeres szociális segély</t>
  </si>
  <si>
    <t>Foglalkoztatást helyettesítő támogatás</t>
  </si>
  <si>
    <t>Méltányossági közgyógyellátás</t>
  </si>
  <si>
    <t>Ápolási díj/méltányos</t>
  </si>
  <si>
    <t>ÖSSZESEN</t>
  </si>
  <si>
    <t>Eseti szociális ellátások 2014. év</t>
  </si>
  <si>
    <t>Átmeneti segély</t>
  </si>
  <si>
    <t>Rendkívüli gyermekvédelmi támogatás</t>
  </si>
  <si>
    <t>Természetbeni gyermekvédelmi tám.</t>
  </si>
  <si>
    <t>Temetési segély, köztemetés</t>
  </si>
  <si>
    <t>Lakásfenntartási támogatás</t>
  </si>
  <si>
    <t>Kamatmentes kölcsön</t>
  </si>
  <si>
    <t>Átmeneti segély (polgármesteri keret)</t>
  </si>
  <si>
    <t>Óvodáztatási támogatás</t>
  </si>
  <si>
    <t>Önk.által megállapított pénzbeli ellátások</t>
  </si>
  <si>
    <t>Eredeti előrányzat</t>
  </si>
  <si>
    <t>Önkorm. fejlesztési, felújítási feladatok, és felh. Pe. átadás (3. sz. melléklet)</t>
  </si>
  <si>
    <t>Nagykáta Város Önkormányzat</t>
  </si>
  <si>
    <t>adatok ezer  Ft-ban</t>
  </si>
  <si>
    <t>Összevont mérleg</t>
  </si>
  <si>
    <t>B e v é t e l e k</t>
  </si>
  <si>
    <t>K i a d á s o k</t>
  </si>
  <si>
    <t>Önk. kv. tám.</t>
  </si>
  <si>
    <t>Szem. jellegű kiadások</t>
  </si>
  <si>
    <t xml:space="preserve">Helyi adóbevétel </t>
  </si>
  <si>
    <t>Munkaadót terhelő járulékok</t>
  </si>
  <si>
    <t>Gépjárműadó tem.</t>
  </si>
  <si>
    <t>Dologi kiadások</t>
  </si>
  <si>
    <t>Egyéb közhatalmi bev.</t>
  </si>
  <si>
    <t>Eü. Pénztári finansz.</t>
  </si>
  <si>
    <t>Saját bevétel</t>
  </si>
  <si>
    <t>Pénzeszköz átad.  Felh.</t>
  </si>
  <si>
    <t>Szoc. tám, ell. juttatásai</t>
  </si>
  <si>
    <t>Felhalmozási bevételek</t>
  </si>
  <si>
    <t>Bevételek:</t>
  </si>
  <si>
    <t>Kiadások:</t>
  </si>
  <si>
    <t>Felh.hitel törlesztés</t>
  </si>
  <si>
    <t>Folyószámla hitel törlesztés</t>
  </si>
  <si>
    <t>Finanszírozási bevételek</t>
  </si>
  <si>
    <t>Finanszírozási kiadások</t>
  </si>
  <si>
    <t>Összes bevétel:</t>
  </si>
  <si>
    <t>Mindösszesen:</t>
  </si>
  <si>
    <t>2014. évi mérlegei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</si>
  <si>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</si>
  <si>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</si>
  <si>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</si>
  <si>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</si>
  <si>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</si>
  <si>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</si>
  <si>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</si>
  <si>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</si>
  <si>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</si>
  <si>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</si>
  <si>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</si>
  <si>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</si>
  <si>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</si>
  <si>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</si>
  <si>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</si>
  <si>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</si>
  <si>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</si>
  <si>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</si>
  <si>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</si>
  <si>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</si>
  <si>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</si>
  <si>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</si>
  <si>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</si>
  <si>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</si>
  <si>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</si>
  <si>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</si>
  <si>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</si>
  <si>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</si>
  <si>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</si>
  <si>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</si>
  <si>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</si>
  <si>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</si>
  <si>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</si>
  <si>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</si>
  <si>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</si>
  <si>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</si>
  <si>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</si>
  <si>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</si>
  <si>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Nagykáta Város Önkormányzata nettósított pénzmaradvány kimutatása</t>
  </si>
  <si>
    <t>Nagykáta Város Önkormányzata saját pénzmaradvány kimutatása</t>
  </si>
  <si>
    <t>Nagykátai Polgármesteri Hivatal saját pénzmaradvány kimutatása</t>
  </si>
  <si>
    <t>Városgazdálkosási Szervezet saját pénzmaradvány kimutatása</t>
  </si>
  <si>
    <t>Városi Könyvtár, Művelődési Központ és Tájház saját pénzmaradvány kimutatása</t>
  </si>
  <si>
    <t>Városi Napközi Otthonos Óvoda saját pénzmaradvány kimutatása</t>
  </si>
  <si>
    <t>Előző időszak</t>
  </si>
  <si>
    <t>Módosítások</t>
  </si>
  <si>
    <t>Tárgyi időszak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</si>
  <si>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</si>
  <si>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</si>
  <si>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</si>
  <si>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</si>
  <si>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</si>
  <si>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</si>
  <si>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</si>
  <si>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</si>
  <si>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</si>
  <si>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</si>
  <si>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</si>
  <si>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</si>
  <si>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</si>
  <si>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</si>
  <si>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</si>
  <si>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</si>
  <si>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</si>
  <si>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</si>
  <si>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</si>
  <si>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</si>
  <si>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</si>
  <si>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</si>
  <si>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</si>
  <si>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</si>
  <si>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</si>
  <si>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</si>
  <si>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</si>
  <si>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</si>
  <si>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</si>
  <si>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</si>
  <si>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</si>
  <si>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</si>
  <si>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</si>
  <si>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</si>
  <si>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</si>
  <si>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</si>
  <si>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</si>
  <si>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</si>
  <si>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</si>
  <si>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</si>
  <si>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</si>
  <si>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</si>
  <si>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</si>
  <si>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</si>
  <si>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</si>
  <si>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</si>
  <si>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</si>
  <si>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</si>
  <si>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</si>
  <si>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</si>
  <si>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</si>
  <si>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</si>
  <si>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</si>
  <si>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</si>
  <si>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</si>
  <si>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</si>
  <si>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</si>
  <si>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</si>
  <si>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</si>
  <si>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</si>
  <si>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</si>
  <si>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</si>
  <si>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</si>
  <si>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</si>
  <si>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</si>
  <si>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</si>
  <si>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</si>
  <si>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</si>
  <si>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</si>
  <si>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</si>
  <si>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</si>
  <si>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</si>
  <si>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</si>
  <si>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</si>
  <si>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</si>
  <si>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</si>
  <si>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</si>
  <si>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</si>
  <si>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</si>
  <si>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</si>
  <si>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</si>
  <si>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</si>
  <si>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</si>
  <si>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</si>
  <si>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</si>
  <si>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</si>
  <si>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</si>
  <si>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</si>
  <si>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</si>
  <si>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</si>
  <si>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</si>
  <si>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</si>
  <si>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</si>
  <si>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</si>
  <si>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</si>
  <si>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</si>
  <si>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</si>
  <si>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</si>
  <si>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</si>
  <si>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</si>
  <si>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</si>
  <si>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</si>
  <si>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</si>
  <si>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</si>
  <si>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</si>
  <si>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</si>
  <si>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</si>
  <si>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</si>
  <si>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</si>
  <si>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</si>
  <si>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</si>
  <si>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</si>
  <si>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</si>
  <si>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</si>
  <si>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</si>
  <si>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</si>
  <si>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</si>
  <si>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</si>
  <si>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</si>
  <si>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</si>
  <si>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</si>
  <si>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</si>
  <si>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</si>
  <si>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</si>
  <si>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</si>
  <si>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</si>
  <si>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</si>
  <si>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</si>
  <si>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</si>
  <si>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</si>
  <si>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</si>
  <si>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</si>
  <si>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</si>
  <si>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</si>
  <si>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</si>
  <si>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</si>
  <si>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</si>
  <si>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</si>
  <si>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</si>
  <si>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</si>
  <si>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</si>
  <si>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</si>
  <si>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</si>
  <si>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</si>
  <si>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</si>
  <si>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</si>
  <si>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</si>
  <si>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</si>
  <si>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</si>
  <si>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</si>
  <si>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</si>
  <si>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</si>
  <si>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</si>
  <si>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</si>
  <si>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</si>
  <si>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</si>
  <si>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</si>
  <si>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</si>
  <si>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</si>
  <si>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</si>
  <si>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</si>
  <si>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</si>
  <si>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</si>
  <si>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</si>
  <si>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</si>
  <si>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</si>
  <si>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</si>
  <si>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</si>
  <si>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</si>
  <si>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</si>
  <si>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</si>
  <si>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</si>
  <si>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</si>
  <si>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</si>
  <si>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</si>
  <si>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</si>
  <si>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</si>
  <si>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</si>
  <si>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</si>
  <si>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</si>
  <si>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</si>
  <si>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</si>
  <si>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</si>
  <si>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</si>
  <si>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</si>
  <si>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</si>
  <si>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</si>
  <si>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</si>
  <si>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</si>
  <si>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</si>
  <si>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</si>
  <si>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</si>
  <si>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</si>
  <si>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</si>
  <si>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</si>
  <si>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</si>
  <si>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</si>
  <si>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</si>
  <si>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</si>
  <si>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</si>
  <si>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</si>
  <si>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</si>
  <si>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</si>
  <si>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</si>
  <si>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</si>
  <si>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</si>
  <si>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</si>
  <si>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</si>
  <si>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</si>
  <si>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</si>
  <si>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</si>
  <si>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</si>
  <si>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</si>
  <si>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</si>
  <si>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</si>
  <si>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</si>
  <si>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</si>
  <si>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</si>
  <si>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</si>
  <si>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</si>
  <si>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</si>
  <si>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</si>
  <si>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</si>
  <si>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</si>
  <si>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</si>
  <si>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</si>
  <si>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</si>
  <si>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</si>
  <si>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</si>
  <si>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</si>
  <si>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</si>
  <si>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</si>
  <si>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</si>
  <si>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</si>
  <si>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</si>
  <si>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</si>
  <si>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</si>
  <si>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</si>
  <si>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</si>
  <si>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</si>
  <si>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</si>
  <si>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</si>
  <si>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</si>
  <si>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</si>
  <si>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</si>
  <si>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</si>
  <si>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</si>
  <si>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</si>
  <si>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</si>
  <si>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</si>
  <si>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</si>
  <si>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</si>
  <si>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</si>
  <si>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</si>
  <si>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</si>
  <si>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</si>
  <si>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</si>
  <si>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</si>
  <si>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</si>
  <si>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</si>
  <si>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</si>
  <si>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</si>
  <si>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</si>
  <si>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</si>
  <si>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</si>
  <si>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</si>
  <si>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</si>
  <si>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</si>
  <si>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</si>
  <si>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</si>
  <si>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</si>
  <si>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</si>
  <si>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</si>
  <si>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</si>
  <si>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</si>
  <si>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</si>
  <si>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</si>
  <si>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</si>
  <si>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</si>
  <si>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</si>
  <si>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</si>
  <si>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</si>
  <si>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</si>
  <si>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</si>
  <si>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</si>
  <si>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</si>
  <si>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</si>
  <si>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</si>
  <si>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</si>
  <si>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</si>
  <si>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</si>
  <si>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</si>
  <si>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Nettósított Önkormányzati mérleg adatok</t>
  </si>
  <si>
    <t>Nagykáta Város Önkormányzata mérleg adatok</t>
  </si>
  <si>
    <t>Nagykátai Polgármesteri Hivatal mérleg adatok</t>
  </si>
  <si>
    <t>Nagykáta Város Önkormányzata több éves kihatással járó feladatai éves bontásban</t>
  </si>
  <si>
    <t>Kötelezettség megnevezése</t>
  </si>
  <si>
    <t>Éves kihatása</t>
  </si>
  <si>
    <t>További évek</t>
  </si>
  <si>
    <t>Össz. kötelez.</t>
  </si>
  <si>
    <t>Tápiómenti Csatornamű Vízgazdálkodási szennyvízhitel önkorm. Által vállalt hozzájárulás telj. 229/2009 (XI.19.) hat.</t>
  </si>
  <si>
    <t>ÖSSZES TERVEZETT KÖTELEZETTSÉG</t>
  </si>
  <si>
    <t>Nagykáta Város Önkormányzata által engedélyezett közvetett támogatások</t>
  </si>
  <si>
    <t>adatok ezer forintban</t>
  </si>
  <si>
    <t>Közvetett tám. megnevezése</t>
  </si>
  <si>
    <t>Kedvezményezett</t>
  </si>
  <si>
    <t>Kedvezm. időszak mértéke</t>
  </si>
  <si>
    <t>1. Eltartottak tér.díjának méltányossági    alapon történő elengedése</t>
  </si>
  <si>
    <t>-</t>
  </si>
  <si>
    <t>2. Lakosság részére lakásépítéséhez nyújtott kölcsönök elengedésének összege</t>
  </si>
  <si>
    <t>Városgazdálkodási Szervezet mérleg adatok</t>
  </si>
  <si>
    <t>Városi Könyvtár, Művelődési Központ és Tájház mérleg adatok</t>
  </si>
  <si>
    <t>Városi Napközi Otthonos Óvoda mérleg adatok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</si>
  <si>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</si>
  <si>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</si>
  <si>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</si>
  <si>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Eltérés (=4+5-3)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</si>
  <si>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</si>
  <si>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</si>
  <si>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</si>
  <si>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</si>
  <si>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</si>
  <si>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</si>
  <si>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</si>
  <si>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</si>
  <si>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</si>
  <si>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</si>
  <si>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</si>
  <si>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</si>
  <si>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</si>
  <si>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</si>
  <si>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</si>
  <si>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</si>
  <si>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</si>
  <si>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</si>
  <si>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</si>
  <si>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</si>
  <si>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</si>
  <si>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</si>
  <si>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</si>
  <si>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</si>
  <si>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</si>
  <si>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</si>
  <si>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</si>
  <si>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</si>
  <si>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</si>
  <si>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</si>
  <si>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</si>
  <si>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</si>
  <si>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</si>
  <si>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</si>
  <si>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</si>
  <si>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</si>
  <si>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</si>
  <si>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</si>
  <si>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</si>
  <si>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</si>
  <si>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</si>
  <si>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</si>
  <si>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</si>
  <si>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</si>
  <si>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</si>
  <si>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</si>
  <si>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</si>
  <si>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</si>
  <si>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</si>
  <si>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</si>
  <si>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</si>
  <si>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</si>
  <si>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</si>
  <si>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</si>
  <si>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Támogatás a székesfehérvári Fűtőerőmű Kft. vagyoni elemeinek megvásárlásához (1175/2014. (III. 26.) Korm. Hat.)</t>
  </si>
  <si>
    <t>Kőszegi Jurisics vár felújítása (1091/2014. (II. 18) Korm. hat.)</t>
  </si>
  <si>
    <t>A közérdekű kéményseprő-ipari közszolgáltató meg nem térülő költségeinek támogatása (1159/2014. (III. 20.) Korm. hat.)</t>
  </si>
  <si>
    <t>Átmeneti ivóvízellátás biztosításával kapcsolatos költségek finanszírozásának támogatása (1099/2014 (III. 4.) Korm. hat.)</t>
  </si>
  <si>
    <t>Hajmáskéri iskolafejlesztés (1123/2014 (III. 13) Korm. hat.)</t>
  </si>
  <si>
    <t>A közbiztonság növelését szolgáló önkormányzati fejlesztések támogatása (1148/2014. (III. 18.) Korm. hat.)</t>
  </si>
  <si>
    <t>Balatonfüredi sétányrendszer felújításának támogatása  (1202/2014.(IV. 1.) Korm. hat.)</t>
  </si>
  <si>
    <t>Az Európai Rendőr-akadémia (CEPOL) környezete településképének javítása (1281/2013. (IV. 30.) Korm. hat.)</t>
  </si>
  <si>
    <t>A kőszegi Kreatív város - fenntartható vidék projekt fejlesztési támogatása (1314/2014. (V. 19.) Korm. hat.)</t>
  </si>
  <si>
    <t>Egyes székesfehérvári stratégiai jelentőségű vagyontárgyak önkormányzati tulajdonba kerülésének támogatása  (1456/2014. (VIII. 14.) Korm. hat.)</t>
  </si>
  <si>
    <t>Hódmezővásárhelyi ingatlanokkal kapcsolatos beruházások támogatása  (1507/2014.(IX. 10.) Korm.hat.)</t>
  </si>
  <si>
    <t>A helyi önkormányzatok szociális célú tüzelőanyag vásárláshoz kapcsolódó kiegészítő támogatása  (1516/2014.(IX. 16.) Korm. hat.)</t>
  </si>
  <si>
    <t>Hercegszántó Község Önkormányzata feladatainak támogatása (1496/2014 (IX. 4.) Korm. hat.)</t>
  </si>
  <si>
    <t>„Itthon vagy – Magyarország szeretlek” programsorozat (1494/2014 (IX. 4.) Korm. hat.)</t>
  </si>
  <si>
    <t>Balatonfüred Város Önkormányzata feladatainak támogatása (1657/2014. (XI. 19.) Korm. hat.)</t>
  </si>
  <si>
    <t>Pannon Park projekt előkészítésének támogatása (1693/2014. (XI. 26.) Korm. hat.)</t>
  </si>
  <si>
    <t>A budapesti 4-es metróvonallal bővülő fővárosi közösségi közlekedés üzemeltetésének támogatása (1655/2014. (XI. 17. Korm. hat.)</t>
  </si>
  <si>
    <t>Józsefvárosi Egészségügyi Szolgálat komplex fejlesztése (1761/2014. (XII. 15.) Korm. hat.</t>
  </si>
  <si>
    <t>Szekszárd Megyei Jogú Város feladatainak támogatása 1781/2014. (XII. 18.) Korm. hat.)</t>
  </si>
  <si>
    <t>A kenderesi Tengerészeti és Néprajzi Kiállítótermek épület-felújításának támogatás (1812/2014. (XII. 19.) Korm. hat.)</t>
  </si>
  <si>
    <t>Eger Megyei Jogú Város Önkormányzata feladatainak támogatása (1805/2014. (XII. 19.) Korm. hat.)</t>
  </si>
  <si>
    <t>Szombathely Megyei Jogú Város Önkormányzata feladatainak támogatása (1805/2014. (XII. 19.) Korm. hat.)</t>
  </si>
  <si>
    <t>Hejőkürt Község Önkormányzata közút építésének támogatása (1812/2014. (XII. 19.) Korm. hat.)</t>
  </si>
  <si>
    <t>Jászfényszaru Város Önkormányzata közlekedésfejlesztésének támogatása (1812/2014. (XII. 19.) Korm. hat.)</t>
  </si>
  <si>
    <t>Egyes önkormányzatok feladatainak támogatása (1826/2014. (XII. 23. ) Korm. hat.)</t>
  </si>
  <si>
    <t>Érd Megyei Jogú Város Önkormányzata feladatainak támogatása (1872/2014. (XII. 31.) Korm. hat.)</t>
  </si>
  <si>
    <t>Vál Község Önkormányzata feladatainak támogatása (1871/2014. (XII. 31.) Korm. hat.)</t>
  </si>
  <si>
    <t>Az önkormányzat  által a 2013. évben fel nem használt, de 2014. évben jogszerűen felhasználható összeg (2014. évi)</t>
  </si>
  <si>
    <t>Ebből 2014. évben az előirt határidőig ténylegesen felhasznált</t>
  </si>
  <si>
    <t>Eltérés (fel nem használt) (=4-3)</t>
  </si>
  <si>
    <t>Lakossági települési folyékony hulladék ártalmatlanítása</t>
  </si>
  <si>
    <t>A 2012. évről áthúzódó bérkompenzáció támogatása</t>
  </si>
  <si>
    <t>Biztos Kezdet Gyermekházak támogatása</t>
  </si>
  <si>
    <t>Egyéb</t>
  </si>
  <si>
    <t>Központosított előirányzatok összesen: (=01+ ... + 19)</t>
  </si>
  <si>
    <t>Helyi önkormányzatok által fenntartott, illetve támogatott előadó-művészeti szervezetek támogatása összesen (=23+……+32)</t>
  </si>
  <si>
    <t>A költségvetési szerveknél foglalkoztatottak 2013. évi kompenzációja</t>
  </si>
  <si>
    <t>Egyes kormányhatározatokban létrehozott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</si>
  <si>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</si>
  <si>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</si>
  <si>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</t>
  </si>
  <si>
    <t>Helyi önkormányzatok működőképessége megőrzését szolgáló kiegészítő támogatás</t>
  </si>
  <si>
    <t>A szerkezetátalakítási tartalékból kapott támogatás</t>
  </si>
  <si>
    <t>1613/2012. (XII. 18.) Korm. határozat szerinti támogatás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</si>
  <si>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</si>
  <si>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</si>
  <si>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</si>
  <si>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</si>
  <si>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</si>
  <si>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</si>
  <si>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</si>
  <si>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I.1.-III.2. A települési  önkormányzatok működésének támogatása, hozzájárulás a pénzbeli szociális ellátásokhoz, beszámítás (00 09 01 01 03 02)</t>
  </si>
  <si>
    <t>I.2. Nem közművel összegyűjtött háztartási szennyvíz ártalmatlanítása (00 09 01 01 05 01)</t>
  </si>
  <si>
    <t>I.3. Megyei önkormányzatok működésének támogatása (00 09 01 01 07 01)</t>
  </si>
  <si>
    <t>II. Köznevelési feladatok összesen (00 09 01 02 00 00)</t>
  </si>
  <si>
    <t>III.3. Egyes szociális és gyermekjóléti feladatok támogatása (00 09 01 03 00 00)</t>
  </si>
  <si>
    <t>III.4. A települési önkormányzatok által az idősek átmeneti és tartós, valamint a hajléktalan személyek részére nyújtott tartós szociális szakosított ellátási feladatok támogatása (00 09 01 03 05 00)</t>
  </si>
  <si>
    <t>III.5. Gyermekétkeztetés támogatása (00 09 01 03 06 00)</t>
  </si>
  <si>
    <t>Összesen (9999999)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</si>
  <si>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</si>
  <si>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</si>
  <si>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</si>
  <si>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</si>
  <si>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</si>
  <si>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</si>
  <si>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</si>
  <si>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</si>
  <si>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</si>
  <si>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</si>
  <si>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</si>
  <si>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</si>
  <si>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</si>
  <si>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</si>
  <si>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</si>
  <si>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</si>
  <si>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</si>
  <si>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</si>
  <si>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</si>
  <si>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</si>
  <si>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</si>
  <si>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</si>
  <si>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</si>
  <si>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</si>
  <si>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</si>
  <si>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</si>
  <si>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</si>
  <si>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</si>
  <si>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</si>
  <si>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</si>
  <si>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</si>
  <si>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</si>
  <si>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</si>
  <si>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</si>
  <si>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</si>
  <si>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</si>
  <si>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</si>
  <si>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</si>
  <si>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</si>
  <si>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</si>
  <si>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</si>
  <si>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Központosított előirányzatok és egyéb kötött felhasználású támogatások elszámolása</t>
  </si>
  <si>
    <t>Az előző évi (2013.) kötelezettségvállalással terhelt központosított előirányzatok és egyéb kötött felhasználású támogatások maradványainak elszámolása</t>
  </si>
  <si>
    <t>A mutatószámok, feladatmutatók alapján járó támogatások elszámolása</t>
  </si>
  <si>
    <t>2014. évre</t>
  </si>
  <si>
    <t>2014. évi kedv.</t>
  </si>
  <si>
    <t>3. Helyi adóknál biztosított kedv.  Iparűzési adó</t>
  </si>
  <si>
    <t>Készenléti, ügyeleti, helyettesítési díj, túlóra, túlszolgálat (K1104)</t>
  </si>
  <si>
    <t>Jubileumi jutalom (K1106)</t>
  </si>
  <si>
    <t>Béren kívüli juttatások (K1107)</t>
  </si>
  <si>
    <t>Közlekedési költségtérítés (K1109)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</si>
  <si>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</si>
  <si>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</si>
  <si>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</si>
  <si>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</si>
  <si>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</si>
  <si>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</si>
  <si>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</si>
  <si>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</si>
  <si>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</si>
  <si>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</si>
  <si>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</si>
  <si>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</si>
  <si>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Bérleti és lízing díjak (K333)</t>
  </si>
  <si>
    <t>Szolgáltatási kiadások (=28+…+34) (K33)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</si>
  <si>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</si>
  <si>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</si>
  <si>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</si>
  <si>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</si>
  <si>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Különféle befizetések és egyéb dologi kiadások (=39+…+43) (K35)</t>
  </si>
  <si>
    <t>Dologi kiadások (=24+27+35+38+44) (K3)</t>
  </si>
  <si>
    <t>Ellátottak pénzbeli juttatásai (=46+...+53) (K4)</t>
  </si>
  <si>
    <t>Egyéb működési célú támogatások államháztartáson belülre (K506)</t>
  </si>
  <si>
    <t>Egyéb működési célú kiadások (=55+59+…+70) (K5)</t>
  </si>
  <si>
    <t>Beruházások (=72+…+78) (K6)</t>
  </si>
  <si>
    <t>Felújítások (=80+...+83) (K7)</t>
  </si>
  <si>
    <t>Lakástámogatás (K87)</t>
  </si>
  <si>
    <t>Egyéb felhalmozási célú támogatások államháztartáson kívülre  (K89)</t>
  </si>
  <si>
    <t>Egyéb felhalmozási célú kiadások (=85+…+93) (K8)</t>
  </si>
  <si>
    <t>Költségvetési kiadások (=19+20+45+54+71+79+84+94) (K1-K8)</t>
  </si>
  <si>
    <t>Önkormányzatok működési támogatásai (=01+…+06) (B11)</t>
  </si>
  <si>
    <t>Működési célú támogatások államháztartáson belülről (=07+…+12) (B1)</t>
  </si>
  <si>
    <t>Felhalmozási célú támogatások államháztartáson belülről (=14+…+18) (B2)</t>
  </si>
  <si>
    <t>Vagyoni tipusú adók  (B34)</t>
  </si>
  <si>
    <t>Értékesítési és forgalmi adók  (B351)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</si>
  <si>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</si>
  <si>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</si>
  <si>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</si>
  <si>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</si>
  <si>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</si>
  <si>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Tulajdonosi bevételek (B404)</t>
  </si>
  <si>
    <t>Ellátási díjak (B405)</t>
  </si>
  <si>
    <t>Kamatbevételek (B408)</t>
  </si>
  <si>
    <t>Működési bevételek (=34+…+44) (B4)</t>
  </si>
  <si>
    <t>Felhalmozási bevételek (=46+…+50 (B5)</t>
  </si>
  <si>
    <t>Működési célú visszatérítendő támogatások, kölcsönök visszatérülése államháztartáson kívülről (B64)</t>
  </si>
  <si>
    <t>Működési célú átvett pénzeszközök (=52+…+56) (B6)</t>
  </si>
  <si>
    <t>Felhalmozási célú visszatérítendő támogatások, kölcsönök visszatérülése államháztartáson kívülről (B74)</t>
  </si>
  <si>
    <t>Felhalmozási célú átvett pénzeszközök (=58+…+62) (B7)</t>
  </si>
  <si>
    <t>Költségvetési bevételek (=13+19+33+45+51+57+63) (B1-B7)</t>
  </si>
  <si>
    <t>Következő három év tervezett előirányzata</t>
  </si>
  <si>
    <t xml:space="preserve">Költségvetési évet követő három év tervezett, szerződéshez kapcsolódó bevételi és kiadási előirányzatainak, keretszámainak bemutatása </t>
  </si>
  <si>
    <t>Nagykáta Város intézményeinek 2014. évi felhalmozási  kiadásai</t>
  </si>
  <si>
    <t>Intézmény megnevezése</t>
  </si>
  <si>
    <t>Előirányzat</t>
  </si>
  <si>
    <t>1. Városgazdálkodási Szervezet</t>
  </si>
  <si>
    <t>a.) Városgazdálkodási Szervezet - saját</t>
  </si>
  <si>
    <t>d.)Városi Napköziotthonos Óvoda</t>
  </si>
  <si>
    <t>Összesen:</t>
  </si>
  <si>
    <t>e.)Városi Könyvtár és Műv.Közp.</t>
  </si>
  <si>
    <t xml:space="preserve">VGSZ és intézményei összesen </t>
  </si>
  <si>
    <t>3. Polgármesteri Hivatal</t>
  </si>
  <si>
    <t>Intézmények összesen:</t>
  </si>
  <si>
    <t xml:space="preserve">6/a. melléklet Nagykáta Város Önkormányzat 2011.évi költségv.-nek végrehajtásáról szóló /2012 (IV..) </t>
  </si>
  <si>
    <t>Nagykáta Város Önkormányzata 2014. évi városi szintű összesített eredménykimutatása</t>
  </si>
  <si>
    <t>Bank-pénztár nyitó egyenleg</t>
  </si>
  <si>
    <t>Költségvetési könyvelés elszámolt kiadások</t>
  </si>
  <si>
    <t>Pénzeszközök betétként történő elhelyezése</t>
  </si>
  <si>
    <t>Költségvetési könyvelés elszámolt bevételek</t>
  </si>
  <si>
    <t xml:space="preserve">Előző évi pénzmaradvány igénybevétel elszámolása költségv.-i könyv. Szt. </t>
  </si>
  <si>
    <t>Pénzeszközök betétből történő visszavonása, betét megszüntetés</t>
  </si>
  <si>
    <t>Átvezetési számlák, függő elszámolások, követelés jellegű elszámolások,  egyéb sajátos eszköz oldali elsz.-ok, továbbadási célú elszámolások éves forgalma</t>
  </si>
  <si>
    <t>Kapott előlegek tárgyidőszaki forgalma</t>
  </si>
  <si>
    <t>Nagykáta Város Önkormányzata és intézményei pénzkészlet változásának bemutatása a 4/2013 (I.11.) Kormányrendelet 17. mell. 4a. pontja szt.</t>
  </si>
  <si>
    <t>Nagykáta V. Önkormányzata</t>
  </si>
  <si>
    <t>Városgazdálkodási Szervezet</t>
  </si>
  <si>
    <t>Városi Könyvt., M. Kp. És Tájház</t>
  </si>
  <si>
    <t>Városi Napk. Óvoda</t>
  </si>
  <si>
    <t>Pénzforgalom alapján levezetett egyenleg</t>
  </si>
  <si>
    <t>Bank-pénztár záró egyenleg</t>
  </si>
  <si>
    <t>ELTÉRÉS</t>
  </si>
  <si>
    <t>1 év</t>
  </si>
  <si>
    <t>4. Helyi adóknál biztosított kedv.  Magánsz. Komm. Adó testületi rendelet alapján biztosított mentesség</t>
  </si>
  <si>
    <t>6. Egyéb közhatalmi bevételek</t>
  </si>
  <si>
    <t>7. Helyiségek hasznosításából származó bev.-ből nyújtott kedv.</t>
  </si>
  <si>
    <t>8. Egyéb nyújtott kedvezmény</t>
  </si>
  <si>
    <t>5. Helyi adók Magánsz. Komm. Adó méltányossági elj. alapján biztosított kedvezmény</t>
  </si>
  <si>
    <t>visszamenőleges</t>
  </si>
  <si>
    <t xml:space="preserve">Szoftver </t>
  </si>
  <si>
    <t>Konyhabútor, irodabútor,
kézi szerszámok,gépek (fúró,csiszoló,agregátor)</t>
  </si>
  <si>
    <t>Számítógép,konfiguráció</t>
  </si>
  <si>
    <t>Jármű beszerzés, létesítés kiad</t>
  </si>
  <si>
    <t>Áfa</t>
  </si>
  <si>
    <t>OEP</t>
  </si>
  <si>
    <t>Műszerek,irodabútor,nyomtató,kerékpár</t>
  </si>
  <si>
    <t>Közfoglalkoztatási pályázatból</t>
  </si>
  <si>
    <t>Fűnyíró,fűkasza,munkavédelmi felszerelés,
talicska</t>
  </si>
  <si>
    <t>Hűtőszekrény,porszívó,vasaló</t>
  </si>
  <si>
    <t>Hangosítás, notebook</t>
  </si>
  <si>
    <t>Tápiómenti Csatornamű Vízgazdálkodási szennyvízhitel önkorm. Által vállalt kamat hozzájárulás kalkulált összege</t>
  </si>
  <si>
    <t>Tápiómenti Mozgáskorlátozottak Egyesülete</t>
  </si>
  <si>
    <t>Nagykátai Gyógyfürdő és Egyéb Szolgáltató Nonprofit Kft. Hitel kezességvállalás miatti hozzájárulás tervezett összege</t>
  </si>
  <si>
    <t xml:space="preserve">Szennyvíz II. ütem kamat hozzájárulás </t>
  </si>
  <si>
    <t>Munkaügyi Kp. Közfogl. átvett bev.</t>
  </si>
  <si>
    <t>Felh.célú támogatások, átvett pe.-ök</t>
  </si>
  <si>
    <t>Önkormányzat és intézmények egymás közötti bevételek e. évi pm. kapcs.</t>
  </si>
  <si>
    <t>Felhalmozási célra sorolt közh.-i bev. (magánsz. komm. Adó)</t>
  </si>
  <si>
    <t>Támogatások, átvett pénzeszközök műk. c.</t>
  </si>
  <si>
    <t>Egyéb finanszírozási bevételek</t>
  </si>
  <si>
    <t>Pénzeszköz átad.  működési cél</t>
  </si>
  <si>
    <t>Beruházás, felújítás</t>
  </si>
  <si>
    <t>Önkormányzat és intézmények egymás közötti pe. átadás kiadásai pm. kapcs.</t>
  </si>
  <si>
    <t>Előző évi állami tám. visszafiz.</t>
  </si>
  <si>
    <t>Egyéb elvonások és befizetések</t>
  </si>
  <si>
    <t>Egyéb (csak pü.-i szv.-ben elszámolt) módosító tételek összege</t>
  </si>
  <si>
    <t>Nyitó pénzkészlet (idegen pe.nélkül)</t>
  </si>
  <si>
    <t>Záró pénzkészlet (idegen pe. nélkül)</t>
  </si>
  <si>
    <t xml:space="preserve">1. mell. Nagykáta Város Önkrom. 2014. évi költségvetésének végrahajtásáról szóló 8/2015 (VI.24.) önkormányzati rendeletéhez </t>
  </si>
  <si>
    <r>
      <t>VI.)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Működési hitelek:</t>
    </r>
  </si>
  <si>
    <t xml:space="preserve">2a. mell. Nagykáta Város Önkrom. 2014. évi költségvetésének végrahajtásáról szóló 8/2015 (VI.24.) önkormányzati rendeletéhez </t>
  </si>
  <si>
    <t xml:space="preserve">2 mell. Nagykáta Város Önkrom. 2014. évi költségvetésének végrahajtásáról szóló 8/2015 (VI.24.) önkormányzati rendeletéhez </t>
  </si>
  <si>
    <t xml:space="preserve">3. mell. Nagykáta Város Önkrom. 2014. évi költségvetésének végrahajtásáról szóló 8/2015 (VI.24.) önkormányzati rendeletéhez </t>
  </si>
  <si>
    <t>3a. melléklet Nagykáta Város Önkormányzata 2014. évi költségvetésének végrehajtásáróll szóló   8/2015 (VI.24.) önkormányzati rendeletéhez</t>
  </si>
  <si>
    <t xml:space="preserve">4. mell. Nagykáta Város Önkormányzata 2014. évi költségvetéséneknek végrehajtásáról szóló 8/2015 (VI.24.) önkormányzati rendeletéhez </t>
  </si>
  <si>
    <t xml:space="preserve">4a. mell. Nagykáta Város Önkormányzata 2014. évi költségvetéséneknek végrehajtásáról szóló 8/2015 (VI.24.) önkormányzati rendeletéhez </t>
  </si>
  <si>
    <t xml:space="preserve">4b. mell. Nagykáta Város Önkormányzata 2014. évi költségvetéséneknek végrehajtásáról szóló 8/2015 (VI.24.) önkormányzati rendeletéhez </t>
  </si>
  <si>
    <t xml:space="preserve">5. mell. Nagykáta Város Önkormányzata 2014. évi költségvetéséneknek végrehajtásáról szóló 8/2015 (VI.24.) önkormányzati rendeletéhez </t>
  </si>
  <si>
    <t xml:space="preserve">6. mell. Nagykáta Város Önkormányzata 2014. évi költségvetéséneknek végrehajtásáról szóló 8/2015 (VI.24.) önkormányzati rendeletéhez </t>
  </si>
  <si>
    <t xml:space="preserve">6a. mell. Nagykáta Város Önkormányzata 2014. évi költségvetéséneknek végrehajtásáról szóló 8/2015 (VI.24.) önkormányzati rendeletéhez </t>
  </si>
  <si>
    <t xml:space="preserve">7. mell. Nagykáta Város Önkormányzata 2014. évi költségvetéséneknek végrehajtásáról szóló 8/2015 (VI.24.) önkormányzati rendeletéhez </t>
  </si>
  <si>
    <t xml:space="preserve">7a. mell. Nagykáta Város Önkormányzata 2014. évi költségvetéséneknek végrehajtásáról szóló 8/2015 (VI.24.) önkormányzati rendeletéhez </t>
  </si>
  <si>
    <t xml:space="preserve">8a. mell. Nagykáta Város Önkormányzata 2014. évi költségvetéséneknek végrehajtásáról szóló 8/2015 (VI.24.) önkormányzati rendeletéhez </t>
  </si>
  <si>
    <t xml:space="preserve">8b. mell. Nagykáta Város Önkormányzata 2014. évi költségvetéséneknek végrehajtásáról szóló 8/2015 (VI.24.) önkormányzati rendeletéhez </t>
  </si>
  <si>
    <t xml:space="preserve">8c. mell. Nagykáta Város Önkormányzata 2014. évi költségvetéséneknek végrehajtásáról szóló 8/2015 (VI.24.) önkormányzati rendeletéhez </t>
  </si>
  <si>
    <t xml:space="preserve">9. mell. Nagykáta Város Önkormányzata 2014. évi költségvetéséneknek végrehajtásáról szóló 8/2015 (VI.24.) önkormányzati rendeletéhez </t>
  </si>
  <si>
    <t xml:space="preserve">10. mell. Nagykáta Város Önkormányzata 2014. évi költségvetéséneknek végrehajtásáról szóló 8/2015 (VI.24.) önkormányzati rendeletéhez </t>
  </si>
  <si>
    <t xml:space="preserve">11. mell. Nagykáta Város Önkormányzata 2014. évi költségvetéséneknek végrehajtásáról szóló 8/2015 (VI.24.) önkormányzati rendeletéhez </t>
  </si>
  <si>
    <t xml:space="preserve">12. mell. Nagykáta Város Önkormányzata 2014. évi költségvetéséneknek végrehajtásáról szóló 8/2015 (VI.24.) önkormányzati rendeletéhez </t>
  </si>
  <si>
    <t xml:space="preserve">13. mell. Nagykáta Város Önkormányzata 2014. évi költségvetéséneknek végrehajtásáról szóló 8/2015 (VI.24.) önkormányzati rendeletéhez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</si>
</sst>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yy&quot;/ &quot;mm&quot;/ &quot;dd/"/>
    <numFmt numFmtId="170" formatCode="#,##0_ ;\-#,##0\ "/>
    <numFmt numFmtId="171" formatCode="#,###"/>
    <numFmt numFmtId="172" formatCode="#,##0.0"/>
    <numFmt numFmtId="173" formatCode="0.0%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#,##0.0###"/>
    <numFmt numFmtId="184" formatCode="_-* #,##0.000\ _F_t_-;\-* #,##0.000\ _F_t_-;_-* &quot;-&quot;??\ _F_t_-;_-@_-"/>
    <numFmt numFmtId="185" formatCode="[$-40E]yyyy\.\ mmmm\ d\."/>
    <numFmt numFmtId="186" formatCode="_-* #,##0.0\ &quot;Ft&quot;_-;\-* #,##0.0\ &quot;Ft&quot;_-;_-* &quot;-&quot;??\ &quot;Ft&quot;_-;_-@_-"/>
    <numFmt numFmtId="187" formatCode="_-* #,##0\ &quot;Ft&quot;_-;\-* #,##0\ &quot;Ft&quot;_-;_-* &quot;-&quot;??\ &quot;Ft&quot;_-;_-@_-"/>
  </numFmts>
  <fonts count="8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10"/>
      <name val="ClassGarmnd L2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 CE"/>
      <family val="0"/>
    </font>
    <font>
      <sz val="10"/>
      <name val="Lucida Sans Unicode"/>
      <family val="2"/>
    </font>
    <font>
      <b/>
      <sz val="10"/>
      <name val="Lucida Sans Unicode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ClassGarmnd L2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9"/>
      <name val="ClassGarmnd L2"/>
      <family val="0"/>
    </font>
    <font>
      <b/>
      <i/>
      <sz val="12"/>
      <name val="Arial CE"/>
      <family val="0"/>
    </font>
    <font>
      <sz val="10"/>
      <color indexed="10"/>
      <name val="Arial"/>
      <family val="2"/>
    </font>
    <font>
      <b/>
      <sz val="8"/>
      <name val="Arial CE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3" borderId="0" applyNumberFormat="0" applyBorder="0" applyAlignment="0" applyProtection="0"/>
    <xf numFmtId="0" fontId="17" fillId="11" borderId="0" applyNumberFormat="0" applyBorder="0" applyAlignment="0" applyProtection="0"/>
    <xf numFmtId="0" fontId="68" fillId="44" borderId="1" applyNumberFormat="0" applyAlignment="0" applyProtection="0"/>
    <xf numFmtId="0" fontId="18" fillId="45" borderId="2" applyNumberFormat="0" applyAlignment="0" applyProtection="0"/>
    <xf numFmtId="0" fontId="19" fillId="46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47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25" fillId="15" borderId="2" applyNumberFormat="0" applyAlignment="0" applyProtection="0"/>
    <xf numFmtId="0" fontId="0" fillId="48" borderId="12" applyNumberFormat="0" applyFont="0" applyAlignment="0" applyProtection="0"/>
    <xf numFmtId="0" fontId="76" fillId="49" borderId="0" applyNumberFormat="0" applyBorder="0" applyAlignment="0" applyProtection="0"/>
    <xf numFmtId="0" fontId="77" fillId="50" borderId="13" applyNumberFormat="0" applyAlignment="0" applyProtection="0"/>
    <xf numFmtId="0" fontId="11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5" fillId="52" borderId="15" applyNumberFormat="0" applyFont="0" applyAlignment="0" applyProtection="0"/>
    <xf numFmtId="0" fontId="29" fillId="45" borderId="16" applyNumberFormat="0" applyAlignment="0" applyProtection="0"/>
    <xf numFmtId="0" fontId="7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82" fillId="50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4" fillId="0" borderId="0" xfId="95" applyFont="1" applyBorder="1">
      <alignment/>
      <protection/>
    </xf>
    <xf numFmtId="168" fontId="4" fillId="0" borderId="0" xfId="74" applyNumberFormat="1" applyFont="1" applyBorder="1" applyAlignment="1">
      <alignment/>
    </xf>
    <xf numFmtId="0" fontId="33" fillId="0" borderId="0" xfId="0" applyFont="1" applyAlignment="1">
      <alignment/>
    </xf>
    <xf numFmtId="0" fontId="12" fillId="0" borderId="0" xfId="96" applyFont="1" applyBorder="1" applyAlignment="1">
      <alignment horizontal="center"/>
      <protection/>
    </xf>
    <xf numFmtId="0" fontId="33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/>
    </xf>
    <xf numFmtId="0" fontId="33" fillId="45" borderId="19" xfId="0" applyFont="1" applyFill="1" applyBorder="1" applyAlignment="1">
      <alignment/>
    </xf>
    <xf numFmtId="41" fontId="3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3" fillId="0" borderId="0" xfId="74" applyNumberFormat="1" applyFont="1" applyFill="1" applyBorder="1" applyAlignment="1">
      <alignment/>
    </xf>
    <xf numFmtId="168" fontId="37" fillId="0" borderId="0" xfId="74" applyNumberFormat="1" applyFont="1" applyFill="1" applyBorder="1" applyAlignment="1">
      <alignment/>
    </xf>
    <xf numFmtId="168" fontId="3" fillId="45" borderId="19" xfId="0" applyNumberFormat="1" applyFont="1" applyFill="1" applyBorder="1" applyAlignment="1">
      <alignment wrapText="1"/>
    </xf>
    <xf numFmtId="0" fontId="37" fillId="0" borderId="19" xfId="0" applyFont="1" applyFill="1" applyBorder="1" applyAlignment="1">
      <alignment horizontal="center"/>
    </xf>
    <xf numFmtId="168" fontId="37" fillId="0" borderId="19" xfId="74" applyNumberFormat="1" applyFont="1" applyFill="1" applyBorder="1" applyAlignment="1">
      <alignment horizontal="center"/>
    </xf>
    <xf numFmtId="0" fontId="13" fillId="0" borderId="19" xfId="97" applyFont="1" applyBorder="1">
      <alignment/>
      <protection/>
    </xf>
    <xf numFmtId="168" fontId="33" fillId="0" borderId="19" xfId="0" applyNumberFormat="1" applyFont="1" applyBorder="1" applyAlignment="1">
      <alignment/>
    </xf>
    <xf numFmtId="0" fontId="13" fillId="0" borderId="19" xfId="97" applyFont="1" applyBorder="1" applyAlignment="1">
      <alignment wrapText="1"/>
      <protection/>
    </xf>
    <xf numFmtId="0" fontId="37" fillId="0" borderId="19" xfId="97" applyFont="1" applyBorder="1" applyAlignment="1">
      <alignment wrapText="1"/>
      <protection/>
    </xf>
    <xf numFmtId="168" fontId="33" fillId="45" borderId="19" xfId="0" applyNumberFormat="1" applyFont="1" applyFill="1" applyBorder="1" applyAlignment="1">
      <alignment/>
    </xf>
    <xf numFmtId="0" fontId="13" fillId="0" borderId="19" xfId="0" applyFont="1" applyBorder="1" applyAlignment="1">
      <alignment wrapText="1"/>
    </xf>
    <xf numFmtId="0" fontId="33" fillId="0" borderId="19" xfId="0" applyFont="1" applyBorder="1" applyAlignment="1">
      <alignment wrapText="1"/>
    </xf>
    <xf numFmtId="0" fontId="4" fillId="0" borderId="0" xfId="98" applyFont="1" applyBorder="1">
      <alignment/>
      <protection/>
    </xf>
    <xf numFmtId="0" fontId="4" fillId="0" borderId="0" xfId="98" applyFont="1" applyBorder="1" applyAlignment="1">
      <alignment horizontal="right"/>
      <protection/>
    </xf>
    <xf numFmtId="0" fontId="34" fillId="55" borderId="20" xfId="98" applyFont="1" applyFill="1" applyBorder="1" applyAlignment="1">
      <alignment horizontal="center" vertical="center"/>
      <protection/>
    </xf>
    <xf numFmtId="0" fontId="34" fillId="55" borderId="21" xfId="98" applyFont="1" applyFill="1" applyBorder="1" applyAlignment="1">
      <alignment horizontal="center" vertical="center" wrapText="1"/>
      <protection/>
    </xf>
    <xf numFmtId="0" fontId="4" fillId="0" borderId="22" xfId="98" applyFont="1" applyBorder="1">
      <alignment/>
      <protection/>
    </xf>
    <xf numFmtId="0" fontId="4" fillId="0" borderId="23" xfId="98" applyFont="1" applyBorder="1">
      <alignment/>
      <protection/>
    </xf>
    <xf numFmtId="0" fontId="4" fillId="0" borderId="22" xfId="98" applyFont="1" applyBorder="1" applyAlignment="1">
      <alignment wrapText="1"/>
      <protection/>
    </xf>
    <xf numFmtId="0" fontId="4" fillId="0" borderId="24" xfId="98" applyFont="1" applyBorder="1">
      <alignment/>
      <protection/>
    </xf>
    <xf numFmtId="0" fontId="34" fillId="0" borderId="22" xfId="98" applyFont="1" applyBorder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2" xfId="98" applyFont="1" applyBorder="1" applyAlignment="1">
      <alignment horizontal="left"/>
      <protection/>
    </xf>
    <xf numFmtId="0" fontId="0" fillId="0" borderId="26" xfId="0" applyFont="1" applyBorder="1" applyAlignment="1">
      <alignment/>
    </xf>
    <xf numFmtId="0" fontId="4" fillId="0" borderId="27" xfId="98" applyFont="1" applyBorder="1" applyAlignment="1">
      <alignment horizontal="left"/>
      <protection/>
    </xf>
    <xf numFmtId="0" fontId="34" fillId="0" borderId="28" xfId="98" applyFont="1" applyBorder="1" applyAlignment="1">
      <alignment horizontal="center"/>
      <protection/>
    </xf>
    <xf numFmtId="3" fontId="34" fillId="0" borderId="29" xfId="98" applyNumberFormat="1" applyFont="1" applyBorder="1">
      <alignment/>
      <protection/>
    </xf>
    <xf numFmtId="0" fontId="34" fillId="0" borderId="28" xfId="98" applyFont="1" applyBorder="1" applyAlignment="1">
      <alignment horizontal="left"/>
      <protection/>
    </xf>
    <xf numFmtId="0" fontId="0" fillId="0" borderId="29" xfId="0" applyFont="1" applyBorder="1" applyAlignment="1">
      <alignment/>
    </xf>
    <xf numFmtId="0" fontId="4" fillId="0" borderId="28" xfId="98" applyFont="1" applyBorder="1" applyAlignment="1">
      <alignment horizontal="left"/>
      <protection/>
    </xf>
    <xf numFmtId="3" fontId="4" fillId="0" borderId="29" xfId="98" applyNumberFormat="1" applyFont="1" applyBorder="1">
      <alignment/>
      <protection/>
    </xf>
    <xf numFmtId="0" fontId="34" fillId="0" borderId="28" xfId="98" applyFont="1" applyBorder="1">
      <alignment/>
      <protection/>
    </xf>
    <xf numFmtId="0" fontId="4" fillId="0" borderId="28" xfId="98" applyFont="1" applyBorder="1">
      <alignment/>
      <protection/>
    </xf>
    <xf numFmtId="3" fontId="34" fillId="0" borderId="30" xfId="98" applyNumberFormat="1" applyFont="1" applyBorder="1">
      <alignment/>
      <protection/>
    </xf>
    <xf numFmtId="0" fontId="34" fillId="0" borderId="31" xfId="98" applyFont="1" applyBorder="1" applyAlignment="1">
      <alignment horizontal="left"/>
      <protection/>
    </xf>
    <xf numFmtId="0" fontId="34" fillId="45" borderId="32" xfId="98" applyFont="1" applyFill="1" applyBorder="1" applyAlignment="1">
      <alignment horizontal="center"/>
      <protection/>
    </xf>
    <xf numFmtId="3" fontId="34" fillId="45" borderId="29" xfId="98" applyNumberFormat="1" applyFont="1" applyFill="1" applyBorder="1">
      <alignment/>
      <protection/>
    </xf>
    <xf numFmtId="3" fontId="34" fillId="0" borderId="33" xfId="98" applyNumberFormat="1" applyFont="1" applyBorder="1">
      <alignment/>
      <protection/>
    </xf>
    <xf numFmtId="0" fontId="34" fillId="0" borderId="34" xfId="98" applyFont="1" applyBorder="1" applyAlignment="1">
      <alignment horizontal="left"/>
      <protection/>
    </xf>
    <xf numFmtId="3" fontId="34" fillId="0" borderId="25" xfId="98" applyNumberFormat="1" applyFont="1" applyBorder="1">
      <alignment/>
      <protection/>
    </xf>
    <xf numFmtId="0" fontId="34" fillId="45" borderId="35" xfId="98" applyFont="1" applyFill="1" applyBorder="1" applyAlignment="1">
      <alignment wrapText="1"/>
      <protection/>
    </xf>
    <xf numFmtId="3" fontId="34" fillId="45" borderId="36" xfId="98" applyNumberFormat="1" applyFont="1" applyFill="1" applyBorder="1" applyAlignment="1">
      <alignment wrapText="1"/>
      <protection/>
    </xf>
    <xf numFmtId="0" fontId="0" fillId="0" borderId="0" xfId="100">
      <alignment/>
      <protection/>
    </xf>
    <xf numFmtId="0" fontId="3" fillId="0" borderId="0" xfId="100" applyFont="1">
      <alignment/>
      <protection/>
    </xf>
    <xf numFmtId="0" fontId="0" fillId="0" borderId="0" xfId="100" applyFont="1" applyAlignment="1">
      <alignment horizontal="right"/>
      <protection/>
    </xf>
    <xf numFmtId="0" fontId="3" fillId="55" borderId="37" xfId="100" applyFont="1" applyFill="1" applyBorder="1" applyAlignment="1">
      <alignment horizontal="center" vertical="center"/>
      <protection/>
    </xf>
    <xf numFmtId="0" fontId="3" fillId="55" borderId="38" xfId="100" applyFont="1" applyFill="1" applyBorder="1" applyAlignment="1">
      <alignment horizontal="center" vertical="center"/>
      <protection/>
    </xf>
    <xf numFmtId="0" fontId="3" fillId="55" borderId="37" xfId="100" applyFont="1" applyFill="1" applyBorder="1" applyAlignment="1">
      <alignment horizontal="center" vertical="center" wrapText="1"/>
      <protection/>
    </xf>
    <xf numFmtId="0" fontId="0" fillId="0" borderId="39" xfId="100" applyFont="1" applyBorder="1">
      <alignment/>
      <protection/>
    </xf>
    <xf numFmtId="170" fontId="3" fillId="0" borderId="40" xfId="100" applyNumberFormat="1" applyFont="1" applyBorder="1" applyAlignment="1">
      <alignment/>
      <protection/>
    </xf>
    <xf numFmtId="3" fontId="0" fillId="0" borderId="39" xfId="100" applyNumberFormat="1" applyBorder="1">
      <alignment/>
      <protection/>
    </xf>
    <xf numFmtId="3" fontId="3" fillId="0" borderId="40" xfId="100" applyNumberFormat="1" applyFont="1" applyBorder="1">
      <alignment/>
      <protection/>
    </xf>
    <xf numFmtId="3" fontId="0" fillId="0" borderId="40" xfId="100" applyNumberFormat="1" applyBorder="1">
      <alignment/>
      <protection/>
    </xf>
    <xf numFmtId="3" fontId="0" fillId="0" borderId="39" xfId="100" applyNumberFormat="1" applyFont="1" applyBorder="1">
      <alignment/>
      <protection/>
    </xf>
    <xf numFmtId="3" fontId="3" fillId="0" borderId="39" xfId="100" applyNumberFormat="1" applyFont="1" applyBorder="1">
      <alignment/>
      <protection/>
    </xf>
    <xf numFmtId="3" fontId="0" fillId="0" borderId="41" xfId="100" applyNumberFormat="1" applyBorder="1">
      <alignment/>
      <protection/>
    </xf>
    <xf numFmtId="3" fontId="0" fillId="0" borderId="42" xfId="100" applyNumberFormat="1" applyBorder="1">
      <alignment/>
      <protection/>
    </xf>
    <xf numFmtId="3" fontId="3" fillId="0" borderId="43" xfId="100" applyNumberFormat="1" applyFont="1" applyBorder="1">
      <alignment/>
      <protection/>
    </xf>
    <xf numFmtId="3" fontId="37" fillId="55" borderId="37" xfId="100" applyNumberFormat="1" applyFont="1" applyFill="1" applyBorder="1" applyAlignment="1">
      <alignment horizontal="right" vertical="center"/>
      <protection/>
    </xf>
    <xf numFmtId="3" fontId="37" fillId="55" borderId="38" xfId="100" applyNumberFormat="1" applyFont="1" applyFill="1" applyBorder="1" applyAlignment="1">
      <alignment horizontal="right" vertical="center"/>
      <protection/>
    </xf>
    <xf numFmtId="0" fontId="0" fillId="0" borderId="44" xfId="100" applyFont="1" applyBorder="1">
      <alignment/>
      <protection/>
    </xf>
    <xf numFmtId="170" fontId="3" fillId="0" borderId="45" xfId="100" applyNumberFormat="1" applyFont="1" applyBorder="1" applyAlignment="1">
      <alignment/>
      <protection/>
    </xf>
    <xf numFmtId="0" fontId="3" fillId="0" borderId="46" xfId="100" applyFont="1" applyBorder="1" applyAlignment="1">
      <alignment horizontal="left" wrapText="1"/>
      <protection/>
    </xf>
    <xf numFmtId="0" fontId="12" fillId="45" borderId="47" xfId="0" applyFont="1" applyFill="1" applyBorder="1" applyAlignment="1">
      <alignment horizontal="center" vertical="center"/>
    </xf>
    <xf numFmtId="0" fontId="12" fillId="45" borderId="47" xfId="0" applyFont="1" applyFill="1" applyBorder="1" applyAlignment="1">
      <alignment horizontal="center" vertical="center" wrapText="1"/>
    </xf>
    <xf numFmtId="168" fontId="33" fillId="0" borderId="19" xfId="74" applyNumberFormat="1" applyFont="1" applyBorder="1" applyAlignment="1">
      <alignment/>
    </xf>
    <xf numFmtId="168" fontId="36" fillId="0" borderId="19" xfId="74" applyNumberFormat="1" applyFont="1" applyBorder="1" applyAlignment="1">
      <alignment/>
    </xf>
    <xf numFmtId="168" fontId="3" fillId="45" borderId="19" xfId="74" applyNumberFormat="1" applyFont="1" applyFill="1" applyBorder="1" applyAlignment="1">
      <alignment/>
    </xf>
    <xf numFmtId="168" fontId="33" fillId="0" borderId="48" xfId="74" applyNumberFormat="1" applyFont="1" applyBorder="1" applyAlignment="1">
      <alignment/>
    </xf>
    <xf numFmtId="168" fontId="36" fillId="0" borderId="48" xfId="74" applyNumberFormat="1" applyFont="1" applyBorder="1" applyAlignment="1">
      <alignment/>
    </xf>
    <xf numFmtId="168" fontId="33" fillId="0" borderId="49" xfId="74" applyNumberFormat="1" applyFont="1" applyBorder="1" applyAlignment="1">
      <alignment/>
    </xf>
    <xf numFmtId="168" fontId="36" fillId="0" borderId="49" xfId="74" applyNumberFormat="1" applyFont="1" applyBorder="1" applyAlignment="1">
      <alignment/>
    </xf>
    <xf numFmtId="168" fontId="33" fillId="0" borderId="29" xfId="74" applyNumberFormat="1" applyFont="1" applyBorder="1" applyAlignment="1">
      <alignment/>
    </xf>
    <xf numFmtId="168" fontId="33" fillId="0" borderId="50" xfId="74" applyNumberFormat="1" applyFont="1" applyBorder="1" applyAlignment="1">
      <alignment/>
    </xf>
    <xf numFmtId="0" fontId="33" fillId="0" borderId="48" xfId="0" applyFont="1" applyBorder="1" applyAlignment="1">
      <alignment/>
    </xf>
    <xf numFmtId="0" fontId="36" fillId="0" borderId="48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/>
    </xf>
    <xf numFmtId="0" fontId="36" fillId="0" borderId="51" xfId="0" applyFont="1" applyBorder="1" applyAlignment="1">
      <alignment/>
    </xf>
    <xf numFmtId="0" fontId="33" fillId="0" borderId="36" xfId="0" applyFont="1" applyBorder="1" applyAlignment="1">
      <alignment/>
    </xf>
    <xf numFmtId="3" fontId="0" fillId="0" borderId="40" xfId="100" applyNumberFormat="1" applyFont="1" applyBorder="1">
      <alignment/>
      <protection/>
    </xf>
    <xf numFmtId="0" fontId="0" fillId="0" borderId="0" xfId="100" applyFont="1">
      <alignment/>
      <protection/>
    </xf>
    <xf numFmtId="168" fontId="36" fillId="0" borderId="51" xfId="74" applyNumberFormat="1" applyFont="1" applyBorder="1" applyAlignment="1">
      <alignment/>
    </xf>
    <xf numFmtId="168" fontId="33" fillId="0" borderId="36" xfId="74" applyNumberFormat="1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3" fillId="45" borderId="53" xfId="0" applyFont="1" applyFill="1" applyBorder="1" applyAlignment="1">
      <alignment horizontal="center"/>
    </xf>
    <xf numFmtId="168" fontId="33" fillId="0" borderId="55" xfId="74" applyNumberFormat="1" applyFont="1" applyBorder="1" applyAlignment="1">
      <alignment/>
    </xf>
    <xf numFmtId="168" fontId="33" fillId="0" borderId="56" xfId="74" applyNumberFormat="1" applyFont="1" applyBorder="1" applyAlignment="1">
      <alignment/>
    </xf>
    <xf numFmtId="168" fontId="33" fillId="0" borderId="57" xfId="74" applyNumberFormat="1" applyFont="1" applyBorder="1" applyAlignment="1">
      <alignment/>
    </xf>
    <xf numFmtId="168" fontId="33" fillId="0" borderId="58" xfId="74" applyNumberFormat="1" applyFont="1" applyBorder="1" applyAlignment="1">
      <alignment/>
    </xf>
    <xf numFmtId="0" fontId="12" fillId="45" borderId="19" xfId="0" applyFont="1" applyFill="1" applyBorder="1" applyAlignment="1">
      <alignment horizontal="center" vertical="center"/>
    </xf>
    <xf numFmtId="0" fontId="4" fillId="0" borderId="59" xfId="98" applyFont="1" applyBorder="1">
      <alignment/>
      <protection/>
    </xf>
    <xf numFmtId="0" fontId="4" fillId="0" borderId="60" xfId="98" applyFont="1" applyBorder="1">
      <alignment/>
      <protection/>
    </xf>
    <xf numFmtId="0" fontId="4" fillId="0" borderId="61" xfId="98" applyFont="1" applyBorder="1">
      <alignment/>
      <protection/>
    </xf>
    <xf numFmtId="0" fontId="3" fillId="0" borderId="41" xfId="0" applyFont="1" applyBorder="1" applyAlignment="1">
      <alignment/>
    </xf>
    <xf numFmtId="0" fontId="0" fillId="0" borderId="41" xfId="0" applyFont="1" applyBorder="1" applyAlignment="1">
      <alignment/>
    </xf>
    <xf numFmtId="3" fontId="34" fillId="0" borderId="39" xfId="98" applyNumberFormat="1" applyFont="1" applyBorder="1">
      <alignment/>
      <protection/>
    </xf>
    <xf numFmtId="0" fontId="0" fillId="0" borderId="39" xfId="0" applyFont="1" applyBorder="1" applyAlignment="1">
      <alignment/>
    </xf>
    <xf numFmtId="3" fontId="4" fillId="0" borderId="39" xfId="98" applyNumberFormat="1" applyFont="1" applyBorder="1">
      <alignment/>
      <protection/>
    </xf>
    <xf numFmtId="3" fontId="34" fillId="0" borderId="41" xfId="98" applyNumberFormat="1" applyFont="1" applyBorder="1">
      <alignment/>
      <protection/>
    </xf>
    <xf numFmtId="3" fontId="34" fillId="0" borderId="62" xfId="98" applyNumberFormat="1" applyFont="1" applyBorder="1">
      <alignment/>
      <protection/>
    </xf>
    <xf numFmtId="3" fontId="34" fillId="0" borderId="63" xfId="98" applyNumberFormat="1" applyFont="1" applyBorder="1">
      <alignment/>
      <protection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64" xfId="0" applyFont="1" applyBorder="1" applyAlignment="1">
      <alignment/>
    </xf>
    <xf numFmtId="0" fontId="33" fillId="0" borderId="65" xfId="0" applyFont="1" applyBorder="1" applyAlignment="1">
      <alignment/>
    </xf>
    <xf numFmtId="0" fontId="36" fillId="0" borderId="65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49" xfId="0" applyFont="1" applyBorder="1" applyAlignment="1">
      <alignment/>
    </xf>
    <xf numFmtId="0" fontId="36" fillId="0" borderId="49" xfId="0" applyFont="1" applyBorder="1" applyAlignment="1">
      <alignment/>
    </xf>
    <xf numFmtId="0" fontId="33" fillId="0" borderId="66" xfId="0" applyFont="1" applyBorder="1" applyAlignment="1">
      <alignment/>
    </xf>
    <xf numFmtId="0" fontId="12" fillId="45" borderId="38" xfId="0" applyFont="1" applyFill="1" applyBorder="1" applyAlignment="1">
      <alignment horizontal="center" vertical="center"/>
    </xf>
    <xf numFmtId="0" fontId="12" fillId="45" borderId="38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5" borderId="67" xfId="0" applyFont="1" applyFill="1" applyBorder="1" applyAlignment="1">
      <alignment horizontal="center" vertical="center" wrapText="1"/>
    </xf>
    <xf numFmtId="0" fontId="12" fillId="45" borderId="67" xfId="0" applyFont="1" applyFill="1" applyBorder="1" applyAlignment="1">
      <alignment horizontal="center" vertical="center"/>
    </xf>
    <xf numFmtId="0" fontId="12" fillId="45" borderId="32" xfId="0" applyFont="1" applyFill="1" applyBorder="1" applyAlignment="1">
      <alignment horizontal="center" vertical="center" wrapText="1"/>
    </xf>
    <xf numFmtId="0" fontId="1" fillId="0" borderId="0" xfId="95" applyFont="1" applyBorder="1">
      <alignment/>
      <protection/>
    </xf>
    <xf numFmtId="3" fontId="4" fillId="0" borderId="0" xfId="95" applyNumberFormat="1" applyFont="1" applyBorder="1">
      <alignment/>
      <protection/>
    </xf>
    <xf numFmtId="168" fontId="33" fillId="56" borderId="19" xfId="74" applyNumberFormat="1" applyFont="1" applyFill="1" applyBorder="1" applyAlignment="1">
      <alignment/>
    </xf>
    <xf numFmtId="0" fontId="12" fillId="0" borderId="68" xfId="0" applyFont="1" applyBorder="1" applyAlignment="1">
      <alignment horizontal="center"/>
    </xf>
    <xf numFmtId="168" fontId="33" fillId="0" borderId="65" xfId="74" applyNumberFormat="1" applyFont="1" applyBorder="1" applyAlignment="1">
      <alignment/>
    </xf>
    <xf numFmtId="168" fontId="33" fillId="0" borderId="64" xfId="74" applyNumberFormat="1" applyFont="1" applyBorder="1" applyAlignment="1">
      <alignment/>
    </xf>
    <xf numFmtId="168" fontId="36" fillId="0" borderId="65" xfId="74" applyNumberFormat="1" applyFont="1" applyBorder="1" applyAlignment="1">
      <alignment/>
    </xf>
    <xf numFmtId="0" fontId="12" fillId="45" borderId="69" xfId="0" applyFont="1" applyFill="1" applyBorder="1" applyAlignment="1">
      <alignment horizontal="center" vertical="center" wrapText="1"/>
    </xf>
    <xf numFmtId="168" fontId="33" fillId="0" borderId="70" xfId="74" applyNumberFormat="1" applyFont="1" applyBorder="1" applyAlignment="1">
      <alignment/>
    </xf>
    <xf numFmtId="0" fontId="3" fillId="45" borderId="52" xfId="0" applyFont="1" applyFill="1" applyBorder="1" applyAlignment="1">
      <alignment horizontal="center"/>
    </xf>
    <xf numFmtId="168" fontId="3" fillId="45" borderId="49" xfId="74" applyNumberFormat="1" applyFont="1" applyFill="1" applyBorder="1" applyAlignment="1">
      <alignment/>
    </xf>
    <xf numFmtId="0" fontId="3" fillId="45" borderId="69" xfId="0" applyFont="1" applyFill="1" applyBorder="1" applyAlignment="1">
      <alignment horizontal="center" vertical="center"/>
    </xf>
    <xf numFmtId="168" fontId="3" fillId="45" borderId="51" xfId="74" applyNumberFormat="1" applyFont="1" applyFill="1" applyBorder="1" applyAlignment="1">
      <alignment/>
    </xf>
    <xf numFmtId="168" fontId="33" fillId="57" borderId="57" xfId="74" applyNumberFormat="1" applyFont="1" applyFill="1" applyBorder="1" applyAlignment="1">
      <alignment/>
    </xf>
    <xf numFmtId="168" fontId="36" fillId="57" borderId="48" xfId="74" applyNumberFormat="1" applyFont="1" applyFill="1" applyBorder="1" applyAlignment="1">
      <alignment/>
    </xf>
    <xf numFmtId="168" fontId="33" fillId="57" borderId="48" xfId="74" applyNumberFormat="1" applyFont="1" applyFill="1" applyBorder="1" applyAlignment="1">
      <alignment/>
    </xf>
    <xf numFmtId="168" fontId="33" fillId="57" borderId="56" xfId="74" applyNumberFormat="1" applyFont="1" applyFill="1" applyBorder="1" applyAlignment="1">
      <alignment/>
    </xf>
    <xf numFmtId="168" fontId="36" fillId="57" borderId="19" xfId="74" applyNumberFormat="1" applyFont="1" applyFill="1" applyBorder="1" applyAlignment="1">
      <alignment/>
    </xf>
    <xf numFmtId="168" fontId="33" fillId="57" borderId="19" xfId="74" applyNumberFormat="1" applyFont="1" applyFill="1" applyBorder="1" applyAlignment="1">
      <alignment/>
    </xf>
    <xf numFmtId="0" fontId="12" fillId="45" borderId="71" xfId="0" applyFont="1" applyFill="1" applyBorder="1" applyAlignment="1">
      <alignment horizontal="center" vertical="center" wrapText="1"/>
    </xf>
    <xf numFmtId="0" fontId="12" fillId="45" borderId="71" xfId="0" applyFont="1" applyFill="1" applyBorder="1" applyAlignment="1">
      <alignment horizontal="center" vertical="center"/>
    </xf>
    <xf numFmtId="168" fontId="33" fillId="58" borderId="48" xfId="74" applyNumberFormat="1" applyFont="1" applyFill="1" applyBorder="1" applyAlignment="1">
      <alignment/>
    </xf>
    <xf numFmtId="168" fontId="36" fillId="58" borderId="48" xfId="74" applyNumberFormat="1" applyFont="1" applyFill="1" applyBorder="1" applyAlignment="1">
      <alignment/>
    </xf>
    <xf numFmtId="168" fontId="33" fillId="58" borderId="19" xfId="74" applyNumberFormat="1" applyFont="1" applyFill="1" applyBorder="1" applyAlignment="1">
      <alignment/>
    </xf>
    <xf numFmtId="168" fontId="36" fillId="58" borderId="19" xfId="74" applyNumberFormat="1" applyFont="1" applyFill="1" applyBorder="1" applyAlignment="1">
      <alignment/>
    </xf>
    <xf numFmtId="168" fontId="33" fillId="58" borderId="65" xfId="74" applyNumberFormat="1" applyFont="1" applyFill="1" applyBorder="1" applyAlignment="1">
      <alignment/>
    </xf>
    <xf numFmtId="168" fontId="33" fillId="58" borderId="51" xfId="74" applyNumberFormat="1" applyFont="1" applyFill="1" applyBorder="1" applyAlignment="1">
      <alignment/>
    </xf>
    <xf numFmtId="168" fontId="3" fillId="45" borderId="66" xfId="74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4" fillId="0" borderId="0" xfId="95" applyNumberFormat="1" applyFont="1" applyBorder="1">
      <alignment/>
      <protection/>
    </xf>
    <xf numFmtId="0" fontId="37" fillId="0" borderId="19" xfId="0" applyFont="1" applyBorder="1" applyAlignment="1">
      <alignment horizontal="center"/>
    </xf>
    <xf numFmtId="168" fontId="42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13" fillId="0" borderId="19" xfId="0" applyNumberFormat="1" applyFont="1" applyBorder="1" applyAlignment="1">
      <alignment/>
    </xf>
    <xf numFmtId="168" fontId="43" fillId="0" borderId="19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168" fontId="42" fillId="45" borderId="19" xfId="0" applyNumberFormat="1" applyFont="1" applyFill="1" applyBorder="1" applyAlignment="1">
      <alignment/>
    </xf>
    <xf numFmtId="41" fontId="42" fillId="0" borderId="19" xfId="0" applyNumberFormat="1" applyFont="1" applyBorder="1" applyAlignment="1">
      <alignment/>
    </xf>
    <xf numFmtId="0" fontId="38" fillId="57" borderId="19" xfId="0" applyFont="1" applyFill="1" applyBorder="1" applyAlignment="1">
      <alignment horizontal="center"/>
    </xf>
    <xf numFmtId="41" fontId="3" fillId="0" borderId="19" xfId="0" applyNumberFormat="1" applyFont="1" applyBorder="1" applyAlignment="1">
      <alignment/>
    </xf>
    <xf numFmtId="0" fontId="0" fillId="0" borderId="71" xfId="100" applyFont="1" applyBorder="1" applyAlignment="1">
      <alignment wrapText="1"/>
      <protection/>
    </xf>
    <xf numFmtId="0" fontId="3" fillId="0" borderId="72" xfId="100" applyFont="1" applyBorder="1" applyAlignment="1">
      <alignment wrapText="1"/>
      <protection/>
    </xf>
    <xf numFmtId="0" fontId="3" fillId="0" borderId="71" xfId="100" applyFont="1" applyBorder="1" applyAlignment="1">
      <alignment wrapText="1"/>
      <protection/>
    </xf>
    <xf numFmtId="0" fontId="3" fillId="0" borderId="39" xfId="100" applyFont="1" applyBorder="1" applyAlignment="1">
      <alignment wrapText="1"/>
      <protection/>
    </xf>
    <xf numFmtId="0" fontId="3" fillId="0" borderId="46" xfId="100" applyFont="1" applyBorder="1" applyAlignment="1">
      <alignment wrapText="1"/>
      <protection/>
    </xf>
    <xf numFmtId="0" fontId="0" fillId="0" borderId="46" xfId="100" applyFont="1" applyBorder="1" applyAlignment="1">
      <alignment wrapText="1"/>
      <protection/>
    </xf>
    <xf numFmtId="0" fontId="40" fillId="0" borderId="46" xfId="100" applyFont="1" applyBorder="1" applyAlignment="1">
      <alignment wrapText="1"/>
      <protection/>
    </xf>
    <xf numFmtId="0" fontId="41" fillId="0" borderId="46" xfId="100" applyFont="1" applyBorder="1" applyAlignment="1">
      <alignment wrapText="1"/>
      <protection/>
    </xf>
    <xf numFmtId="0" fontId="0" fillId="0" borderId="39" xfId="100" applyFont="1" applyBorder="1" applyAlignment="1">
      <alignment wrapText="1"/>
      <protection/>
    </xf>
    <xf numFmtId="0" fontId="3" fillId="0" borderId="41" xfId="100" applyFont="1" applyBorder="1" applyAlignment="1">
      <alignment wrapText="1"/>
      <protection/>
    </xf>
    <xf numFmtId="0" fontId="3" fillId="0" borderId="34" xfId="100" applyFont="1" applyBorder="1" applyAlignment="1">
      <alignment wrapText="1"/>
      <protection/>
    </xf>
    <xf numFmtId="0" fontId="3" fillId="0" borderId="73" xfId="100" applyFont="1" applyBorder="1" applyAlignment="1">
      <alignment horizontal="right" wrapText="1"/>
      <protection/>
    </xf>
    <xf numFmtId="0" fontId="3" fillId="0" borderId="73" xfId="100" applyFont="1" applyBorder="1" applyAlignment="1">
      <alignment wrapText="1"/>
      <protection/>
    </xf>
    <xf numFmtId="0" fontId="4" fillId="0" borderId="74" xfId="98" applyFont="1" applyBorder="1">
      <alignment/>
      <protection/>
    </xf>
    <xf numFmtId="0" fontId="4" fillId="0" borderId="34" xfId="98" applyFont="1" applyBorder="1">
      <alignment/>
      <protection/>
    </xf>
    <xf numFmtId="0" fontId="3" fillId="0" borderId="75" xfId="0" applyFont="1" applyBorder="1" applyAlignment="1">
      <alignment/>
    </xf>
    <xf numFmtId="0" fontId="4" fillId="0" borderId="66" xfId="98" applyFont="1" applyBorder="1">
      <alignment/>
      <protection/>
    </xf>
    <xf numFmtId="0" fontId="4" fillId="0" borderId="29" xfId="98" applyFont="1" applyBorder="1">
      <alignment/>
      <protection/>
    </xf>
    <xf numFmtId="0" fontId="4" fillId="0" borderId="28" xfId="98" applyFont="1" applyBorder="1" applyAlignment="1">
      <alignment horizontal="left" wrapText="1"/>
      <protection/>
    </xf>
    <xf numFmtId="0" fontId="34" fillId="0" borderId="34" xfId="98" applyFont="1" applyBorder="1">
      <alignment/>
      <protection/>
    </xf>
    <xf numFmtId="0" fontId="44" fillId="0" borderId="0" xfId="98" applyFont="1" applyBorder="1">
      <alignment/>
      <protection/>
    </xf>
    <xf numFmtId="3" fontId="4" fillId="0" borderId="34" xfId="98" applyNumberFormat="1" applyFont="1" applyBorder="1">
      <alignment/>
      <protection/>
    </xf>
    <xf numFmtId="3" fontId="34" fillId="0" borderId="34" xfId="98" applyNumberFormat="1" applyFont="1" applyBorder="1">
      <alignment/>
      <protection/>
    </xf>
    <xf numFmtId="3" fontId="34" fillId="0" borderId="40" xfId="98" applyNumberFormat="1" applyFont="1" applyBorder="1">
      <alignment/>
      <protection/>
    </xf>
    <xf numFmtId="3" fontId="34" fillId="0" borderId="28" xfId="98" applyNumberFormat="1" applyFont="1" applyBorder="1">
      <alignment/>
      <protection/>
    </xf>
    <xf numFmtId="0" fontId="4" fillId="0" borderId="40" xfId="98" applyFont="1" applyBorder="1">
      <alignment/>
      <protection/>
    </xf>
    <xf numFmtId="0" fontId="34" fillId="0" borderId="39" xfId="98" applyFont="1" applyBorder="1">
      <alignment/>
      <protection/>
    </xf>
    <xf numFmtId="0" fontId="35" fillId="0" borderId="0" xfId="95" applyFont="1" applyBorder="1" applyAlignment="1">
      <alignment horizontal="center"/>
      <protection/>
    </xf>
    <xf numFmtId="0" fontId="3" fillId="0" borderId="0" xfId="100" applyFont="1" applyAlignment="1">
      <alignment horizontal="center"/>
      <protection/>
    </xf>
    <xf numFmtId="0" fontId="13" fillId="0" borderId="0" xfId="0" applyFont="1" applyAlignment="1">
      <alignment horizontal="right"/>
    </xf>
    <xf numFmtId="0" fontId="4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right"/>
    </xf>
    <xf numFmtId="41" fontId="0" fillId="0" borderId="19" xfId="0" applyNumberFormat="1" applyBorder="1" applyAlignment="1">
      <alignment/>
    </xf>
    <xf numFmtId="41" fontId="0" fillId="0" borderId="19" xfId="0" applyNumberFormat="1" applyFill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0" fontId="0" fillId="0" borderId="19" xfId="0" applyBorder="1" applyAlignment="1">
      <alignment wrapText="1"/>
    </xf>
    <xf numFmtId="0" fontId="14" fillId="0" borderId="0" xfId="95" applyFont="1" applyBorder="1" applyAlignment="1">
      <alignment horizontal="center"/>
      <protection/>
    </xf>
    <xf numFmtId="0" fontId="45" fillId="0" borderId="19" xfId="0" applyFont="1" applyBorder="1" applyAlignment="1">
      <alignment horizontal="center" vertical="center"/>
    </xf>
    <xf numFmtId="3" fontId="3" fillId="56" borderId="40" xfId="100" applyNumberFormat="1" applyFont="1" applyFill="1" applyBorder="1">
      <alignment/>
      <protection/>
    </xf>
    <xf numFmtId="3" fontId="0" fillId="56" borderId="41" xfId="100" applyNumberFormat="1" applyFill="1" applyBorder="1">
      <alignment/>
      <protection/>
    </xf>
    <xf numFmtId="3" fontId="0" fillId="56" borderId="39" xfId="100" applyNumberFormat="1" applyFill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101" applyFont="1">
      <alignment/>
      <protection/>
    </xf>
    <xf numFmtId="0" fontId="7" fillId="0" borderId="76" xfId="101" applyFont="1" applyBorder="1" applyAlignment="1">
      <alignment horizontal="center"/>
      <protection/>
    </xf>
    <xf numFmtId="0" fontId="1" fillId="0" borderId="76" xfId="101" applyFont="1" applyBorder="1">
      <alignment/>
      <protection/>
    </xf>
    <xf numFmtId="0" fontId="48" fillId="0" borderId="76" xfId="101" applyFont="1" applyBorder="1" applyAlignment="1">
      <alignment horizontal="right"/>
      <protection/>
    </xf>
    <xf numFmtId="0" fontId="1" fillId="59" borderId="77" xfId="101" applyFont="1" applyFill="1" applyBorder="1">
      <alignment/>
      <protection/>
    </xf>
    <xf numFmtId="0" fontId="2" fillId="0" borderId="27" xfId="101" applyFont="1" applyBorder="1" applyAlignment="1">
      <alignment horizontal="center"/>
      <protection/>
    </xf>
    <xf numFmtId="0" fontId="1" fillId="0" borderId="0" xfId="101" applyFont="1" applyBorder="1">
      <alignment/>
      <protection/>
    </xf>
    <xf numFmtId="0" fontId="1" fillId="0" borderId="59" xfId="101" applyFont="1" applyBorder="1">
      <alignment/>
      <protection/>
    </xf>
    <xf numFmtId="0" fontId="1" fillId="0" borderId="33" xfId="101" applyFont="1" applyBorder="1">
      <alignment/>
      <protection/>
    </xf>
    <xf numFmtId="0" fontId="8" fillId="0" borderId="27" xfId="101" applyFont="1" applyBorder="1" applyAlignment="1">
      <alignment horizontal="left"/>
      <protection/>
    </xf>
    <xf numFmtId="3" fontId="8" fillId="0" borderId="0" xfId="101" applyNumberFormat="1" applyFont="1" applyBorder="1">
      <alignment/>
      <protection/>
    </xf>
    <xf numFmtId="0" fontId="1" fillId="0" borderId="62" xfId="101" applyFont="1" applyBorder="1">
      <alignment/>
      <protection/>
    </xf>
    <xf numFmtId="0" fontId="8" fillId="0" borderId="0" xfId="101" applyFont="1" applyBorder="1">
      <alignment/>
      <protection/>
    </xf>
    <xf numFmtId="3" fontId="8" fillId="0" borderId="33" xfId="101" applyNumberFormat="1" applyFont="1" applyBorder="1">
      <alignment/>
      <protection/>
    </xf>
    <xf numFmtId="0" fontId="8" fillId="0" borderId="27" xfId="101" applyFont="1" applyBorder="1">
      <alignment/>
      <protection/>
    </xf>
    <xf numFmtId="0" fontId="8" fillId="0" borderId="0" xfId="101" applyFont="1" applyBorder="1" applyAlignment="1">
      <alignment wrapText="1"/>
      <protection/>
    </xf>
    <xf numFmtId="0" fontId="1" fillId="0" borderId="62" xfId="101" applyFont="1" applyFill="1" applyBorder="1">
      <alignment/>
      <protection/>
    </xf>
    <xf numFmtId="0" fontId="8" fillId="0" borderId="74" xfId="101" applyFont="1" applyBorder="1" applyAlignment="1">
      <alignment horizontal="left"/>
      <protection/>
    </xf>
    <xf numFmtId="3" fontId="8" fillId="0" borderId="72" xfId="101" applyNumberFormat="1" applyFont="1" applyBorder="1">
      <alignment/>
      <protection/>
    </xf>
    <xf numFmtId="0" fontId="8" fillId="0" borderId="72" xfId="101" applyFont="1" applyBorder="1">
      <alignment/>
      <protection/>
    </xf>
    <xf numFmtId="3" fontId="8" fillId="0" borderId="78" xfId="101" applyNumberFormat="1" applyFont="1" applyBorder="1">
      <alignment/>
      <protection/>
    </xf>
    <xf numFmtId="0" fontId="49" fillId="45" borderId="34" xfId="101" applyFont="1" applyFill="1" applyBorder="1" applyAlignment="1">
      <alignment horizontal="left"/>
      <protection/>
    </xf>
    <xf numFmtId="3" fontId="49" fillId="45" borderId="46" xfId="101" applyNumberFormat="1" applyFont="1" applyFill="1" applyBorder="1">
      <alignment/>
      <protection/>
    </xf>
    <xf numFmtId="0" fontId="50" fillId="0" borderId="62" xfId="101" applyFont="1" applyFill="1" applyBorder="1">
      <alignment/>
      <protection/>
    </xf>
    <xf numFmtId="0" fontId="49" fillId="45" borderId="46" xfId="101" applyFont="1" applyFill="1" applyBorder="1">
      <alignment/>
      <protection/>
    </xf>
    <xf numFmtId="3" fontId="49" fillId="45" borderId="40" xfId="101" applyNumberFormat="1" applyFont="1" applyFill="1" applyBorder="1">
      <alignment/>
      <protection/>
    </xf>
    <xf numFmtId="0" fontId="48" fillId="0" borderId="0" xfId="101" applyFont="1">
      <alignment/>
      <protection/>
    </xf>
    <xf numFmtId="0" fontId="48" fillId="0" borderId="62" xfId="101" applyFont="1" applyFill="1" applyBorder="1">
      <alignment/>
      <protection/>
    </xf>
    <xf numFmtId="0" fontId="49" fillId="45" borderId="74" xfId="101" applyFont="1" applyFill="1" applyBorder="1" applyAlignment="1">
      <alignment horizontal="left"/>
      <protection/>
    </xf>
    <xf numFmtId="3" fontId="49" fillId="45" borderId="72" xfId="101" applyNumberFormat="1" applyFont="1" applyFill="1" applyBorder="1">
      <alignment/>
      <protection/>
    </xf>
    <xf numFmtId="0" fontId="49" fillId="45" borderId="72" xfId="101" applyFont="1" applyFill="1" applyBorder="1">
      <alignment/>
      <protection/>
    </xf>
    <xf numFmtId="3" fontId="49" fillId="45" borderId="78" xfId="101" applyNumberFormat="1" applyFont="1" applyFill="1" applyBorder="1">
      <alignment/>
      <protection/>
    </xf>
    <xf numFmtId="0" fontId="8" fillId="0" borderId="79" xfId="101" applyFont="1" applyBorder="1">
      <alignment/>
      <protection/>
    </xf>
    <xf numFmtId="3" fontId="8" fillId="0" borderId="76" xfId="101" applyNumberFormat="1" applyFont="1" applyBorder="1">
      <alignment/>
      <protection/>
    </xf>
    <xf numFmtId="0" fontId="1" fillId="0" borderId="80" xfId="101" applyFont="1" applyBorder="1">
      <alignment/>
      <protection/>
    </xf>
    <xf numFmtId="0" fontId="8" fillId="0" borderId="76" xfId="101" applyFont="1" applyBorder="1">
      <alignment/>
      <protection/>
    </xf>
    <xf numFmtId="3" fontId="8" fillId="0" borderId="81" xfId="101" applyNumberFormat="1" applyFont="1" applyBorder="1">
      <alignment/>
      <protection/>
    </xf>
    <xf numFmtId="0" fontId="7" fillId="45" borderId="82" xfId="101" applyFont="1" applyFill="1" applyBorder="1">
      <alignment/>
      <protection/>
    </xf>
    <xf numFmtId="3" fontId="7" fillId="45" borderId="83" xfId="101" applyNumberFormat="1" applyFont="1" applyFill="1" applyBorder="1">
      <alignment/>
      <protection/>
    </xf>
    <xf numFmtId="0" fontId="2" fillId="45" borderId="80" xfId="101" applyFont="1" applyFill="1" applyBorder="1">
      <alignment/>
      <protection/>
    </xf>
    <xf numFmtId="0" fontId="7" fillId="45" borderId="83" xfId="101" applyFont="1" applyFill="1" applyBorder="1">
      <alignment/>
      <protection/>
    </xf>
    <xf numFmtId="3" fontId="7" fillId="45" borderId="38" xfId="101" applyNumberFormat="1" applyFont="1" applyFill="1" applyBorder="1" applyAlignment="1">
      <alignment horizontal="right"/>
      <protection/>
    </xf>
    <xf numFmtId="0" fontId="1" fillId="0" borderId="83" xfId="101" applyFont="1" applyBorder="1">
      <alignment/>
      <protection/>
    </xf>
    <xf numFmtId="3" fontId="1" fillId="0" borderId="83" xfId="101" applyNumberFormat="1" applyFont="1" applyBorder="1">
      <alignment/>
      <protection/>
    </xf>
    <xf numFmtId="0" fontId="1" fillId="0" borderId="83" xfId="101" applyFont="1" applyBorder="1" applyAlignment="1">
      <alignment horizontal="right"/>
      <protection/>
    </xf>
    <xf numFmtId="0" fontId="0" fillId="0" borderId="0" xfId="101">
      <alignment/>
      <protection/>
    </xf>
    <xf numFmtId="0" fontId="46" fillId="38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6" fillId="38" borderId="76" xfId="0" applyFont="1" applyFill="1" applyBorder="1" applyAlignment="1">
      <alignment horizontal="center" vertical="top" wrapText="1"/>
    </xf>
    <xf numFmtId="0" fontId="46" fillId="38" borderId="28" xfId="0" applyFont="1" applyFill="1" applyBorder="1" applyAlignment="1">
      <alignment horizontal="center" vertical="top" wrapText="1"/>
    </xf>
    <xf numFmtId="0" fontId="46" fillId="38" borderId="19" xfId="0" applyFont="1" applyFill="1" applyBorder="1" applyAlignment="1">
      <alignment horizontal="center" vertical="top" wrapText="1"/>
    </xf>
    <xf numFmtId="0" fontId="46" fillId="38" borderId="29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3" fontId="3" fillId="0" borderId="51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102" applyFont="1" applyBorder="1">
      <alignment/>
      <protection/>
    </xf>
    <xf numFmtId="0" fontId="3" fillId="0" borderId="0" xfId="102" applyFont="1" applyBorder="1">
      <alignment/>
      <protection/>
    </xf>
    <xf numFmtId="0" fontId="0" fillId="0" borderId="0" xfId="102" applyFont="1" applyBorder="1" applyAlignment="1">
      <alignment horizontal="right"/>
      <protection/>
    </xf>
    <xf numFmtId="0" fontId="13" fillId="0" borderId="0" xfId="102" applyFont="1" applyBorder="1" applyAlignment="1">
      <alignment horizontal="right"/>
      <protection/>
    </xf>
    <xf numFmtId="0" fontId="3" fillId="59" borderId="84" xfId="102" applyFont="1" applyFill="1" applyBorder="1" applyAlignment="1">
      <alignment horizontal="center" vertical="center"/>
      <protection/>
    </xf>
    <xf numFmtId="0" fontId="3" fillId="59" borderId="85" xfId="102" applyFont="1" applyFill="1" applyBorder="1" applyAlignment="1">
      <alignment horizontal="center" vertical="center"/>
      <protection/>
    </xf>
    <xf numFmtId="0" fontId="3" fillId="59" borderId="86" xfId="102" applyFont="1" applyFill="1" applyBorder="1" applyAlignment="1">
      <alignment horizontal="center" vertical="center"/>
      <protection/>
    </xf>
    <xf numFmtId="0" fontId="0" fillId="0" borderId="22" xfId="102" applyFont="1" applyBorder="1" applyAlignment="1">
      <alignment vertical="center" wrapText="1"/>
      <protection/>
    </xf>
    <xf numFmtId="3" fontId="0" fillId="0" borderId="87" xfId="102" applyNumberFormat="1" applyFont="1" applyBorder="1">
      <alignment/>
      <protection/>
    </xf>
    <xf numFmtId="3" fontId="0" fillId="0" borderId="23" xfId="102" applyNumberFormat="1" applyFont="1" applyBorder="1">
      <alignment/>
      <protection/>
    </xf>
    <xf numFmtId="0" fontId="3" fillId="0" borderId="88" xfId="102" applyFont="1" applyBorder="1" applyAlignment="1">
      <alignment vertical="center"/>
      <protection/>
    </xf>
    <xf numFmtId="3" fontId="3" fillId="0" borderId="89" xfId="102" applyNumberFormat="1" applyFont="1" applyBorder="1">
      <alignment/>
      <protection/>
    </xf>
    <xf numFmtId="3" fontId="3" fillId="0" borderId="90" xfId="102" applyNumberFormat="1" applyFont="1" applyBorder="1">
      <alignment/>
      <protection/>
    </xf>
    <xf numFmtId="0" fontId="3" fillId="0" borderId="0" xfId="102" applyFont="1" applyBorder="1" applyAlignment="1">
      <alignment vertical="center"/>
      <protection/>
    </xf>
    <xf numFmtId="3" fontId="3" fillId="0" borderId="0" xfId="102" applyNumberFormat="1" applyFont="1" applyBorder="1">
      <alignment/>
      <protection/>
    </xf>
    <xf numFmtId="0" fontId="0" fillId="0" borderId="0" xfId="103">
      <alignment/>
      <protection/>
    </xf>
    <xf numFmtId="0" fontId="47" fillId="0" borderId="0" xfId="103" applyFont="1" applyAlignment="1">
      <alignment horizontal="right"/>
      <protection/>
    </xf>
    <xf numFmtId="0" fontId="13" fillId="0" borderId="0" xfId="103" applyFont="1" applyAlignment="1">
      <alignment horizontal="right"/>
      <protection/>
    </xf>
    <xf numFmtId="0" fontId="51" fillId="59" borderId="20" xfId="103" applyFont="1" applyFill="1" applyBorder="1" applyAlignment="1">
      <alignment horizontal="center" vertical="center"/>
      <protection/>
    </xf>
    <xf numFmtId="0" fontId="51" fillId="59" borderId="91" xfId="103" applyFont="1" applyFill="1" applyBorder="1" applyAlignment="1">
      <alignment horizontal="center" vertical="center"/>
      <protection/>
    </xf>
    <xf numFmtId="0" fontId="51" fillId="59" borderId="21" xfId="103" applyFont="1" applyFill="1" applyBorder="1" applyAlignment="1">
      <alignment horizontal="center" vertical="center"/>
      <protection/>
    </xf>
    <xf numFmtId="0" fontId="46" fillId="0" borderId="27" xfId="103" applyFont="1" applyBorder="1" applyAlignment="1">
      <alignment wrapText="1"/>
      <protection/>
    </xf>
    <xf numFmtId="0" fontId="46" fillId="0" borderId="48" xfId="103" applyFont="1" applyBorder="1" applyAlignment="1">
      <alignment horizontal="right"/>
      <protection/>
    </xf>
    <xf numFmtId="0" fontId="46" fillId="0" borderId="50" xfId="103" applyFont="1" applyBorder="1" applyAlignment="1">
      <alignment horizontal="right"/>
      <protection/>
    </xf>
    <xf numFmtId="0" fontId="46" fillId="0" borderId="92" xfId="103" applyFont="1" applyBorder="1" applyAlignment="1">
      <alignment wrapText="1"/>
      <protection/>
    </xf>
    <xf numFmtId="0" fontId="46" fillId="0" borderId="19" xfId="103" applyFont="1" applyBorder="1" applyAlignment="1">
      <alignment horizontal="right"/>
      <protection/>
    </xf>
    <xf numFmtId="0" fontId="46" fillId="0" borderId="29" xfId="103" applyFont="1" applyBorder="1" applyAlignment="1">
      <alignment horizontal="right"/>
      <protection/>
    </xf>
    <xf numFmtId="0" fontId="46" fillId="0" borderId="93" xfId="103" applyFont="1" applyBorder="1" applyAlignment="1">
      <alignment vertical="center"/>
      <protection/>
    </xf>
    <xf numFmtId="0" fontId="46" fillId="0" borderId="28" xfId="103" applyFont="1" applyBorder="1" applyAlignment="1">
      <alignment vertical="center" wrapText="1"/>
      <protection/>
    </xf>
    <xf numFmtId="0" fontId="46" fillId="0" borderId="35" xfId="103" applyFont="1" applyBorder="1">
      <alignment/>
      <protection/>
    </xf>
    <xf numFmtId="0" fontId="46" fillId="0" borderId="51" xfId="103" applyFont="1" applyBorder="1" applyAlignment="1">
      <alignment horizontal="right"/>
      <protection/>
    </xf>
    <xf numFmtId="0" fontId="46" fillId="0" borderId="36" xfId="103" applyFont="1" applyBorder="1" applyAlignment="1">
      <alignment horizontal="right"/>
      <protection/>
    </xf>
    <xf numFmtId="0" fontId="33" fillId="0" borderId="0" xfId="96" applyFont="1" applyBorder="1">
      <alignment/>
      <protection/>
    </xf>
    <xf numFmtId="168" fontId="33" fillId="56" borderId="56" xfId="74" applyNumberFormat="1" applyFont="1" applyFill="1" applyBorder="1" applyAlignment="1">
      <alignment/>
    </xf>
    <xf numFmtId="168" fontId="33" fillId="56" borderId="57" xfId="74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35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left" vertical="top" wrapText="1"/>
    </xf>
    <xf numFmtId="3" fontId="0" fillId="0" borderId="51" xfId="0" applyNumberFormat="1" applyFont="1" applyBorder="1" applyAlignment="1">
      <alignment horizontal="right" vertical="top" wrapText="1"/>
    </xf>
    <xf numFmtId="3" fontId="0" fillId="0" borderId="36" xfId="0" applyNumberFormat="1" applyFont="1" applyBorder="1" applyAlignment="1">
      <alignment horizontal="right" vertical="top" wrapText="1"/>
    </xf>
    <xf numFmtId="0" fontId="51" fillId="59" borderId="91" xfId="103" applyFont="1" applyFill="1" applyBorder="1" applyAlignment="1">
      <alignment horizontal="center" vertical="center" wrapText="1"/>
      <protection/>
    </xf>
    <xf numFmtId="0" fontId="46" fillId="38" borderId="28" xfId="0" applyFont="1" applyFill="1" applyBorder="1" applyAlignment="1" applyProtection="1">
      <alignment horizontal="center" vertical="top" wrapText="1"/>
      <protection locked="0"/>
    </xf>
    <xf numFmtId="0" fontId="46" fillId="38" borderId="29" xfId="0" applyFont="1" applyFill="1" applyBorder="1" applyAlignment="1" applyProtection="1">
      <alignment horizontal="center" vertical="top" wrapText="1"/>
      <protection locked="0"/>
    </xf>
    <xf numFmtId="3" fontId="0" fillId="0" borderId="29" xfId="0" applyNumberFormat="1" applyFont="1" applyBorder="1" applyAlignment="1" applyProtection="1">
      <alignment horizontal="right" vertical="top" wrapText="1"/>
      <protection locked="0"/>
    </xf>
    <xf numFmtId="3" fontId="3" fillId="0" borderId="29" xfId="0" applyNumberFormat="1" applyFont="1" applyBorder="1" applyAlignment="1" applyProtection="1">
      <alignment horizontal="right" vertical="top" wrapText="1"/>
      <protection locked="0"/>
    </xf>
    <xf numFmtId="0" fontId="37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2" fillId="0" borderId="0" xfId="99" applyFont="1" applyBorder="1">
      <alignment/>
      <protection/>
    </xf>
    <xf numFmtId="0" fontId="53" fillId="0" borderId="0" xfId="99" applyFont="1" applyBorder="1">
      <alignment/>
      <protection/>
    </xf>
    <xf numFmtId="0" fontId="6" fillId="0" borderId="94" xfId="99" applyFont="1" applyBorder="1">
      <alignment/>
      <protection/>
    </xf>
    <xf numFmtId="0" fontId="54" fillId="0" borderId="95" xfId="99" applyFont="1" applyBorder="1">
      <alignment/>
      <protection/>
    </xf>
    <xf numFmtId="0" fontId="6" fillId="0" borderId="19" xfId="99" applyFont="1" applyBorder="1">
      <alignment/>
      <protection/>
    </xf>
    <xf numFmtId="0" fontId="54" fillId="0" borderId="19" xfId="99" applyFont="1" applyBorder="1">
      <alignment/>
      <protection/>
    </xf>
    <xf numFmtId="0" fontId="55" fillId="0" borderId="19" xfId="99" applyFont="1" applyBorder="1">
      <alignment/>
      <protection/>
    </xf>
    <xf numFmtId="0" fontId="56" fillId="0" borderId="34" xfId="104" applyFont="1" applyBorder="1">
      <alignment/>
      <protection/>
    </xf>
    <xf numFmtId="0" fontId="56" fillId="0" borderId="19" xfId="104" applyFont="1" applyBorder="1" applyAlignment="1">
      <alignment wrapText="1"/>
      <protection/>
    </xf>
    <xf numFmtId="0" fontId="58" fillId="0" borderId="0" xfId="99" applyFont="1" applyBorder="1">
      <alignment/>
      <protection/>
    </xf>
    <xf numFmtId="0" fontId="59" fillId="0" borderId="0" xfId="99" applyFont="1" applyBorder="1">
      <alignment/>
      <protection/>
    </xf>
    <xf numFmtId="2" fontId="55" fillId="0" borderId="19" xfId="99" applyNumberFormat="1" applyFont="1" applyBorder="1" applyAlignment="1">
      <alignment horizontal="left" vertical="center"/>
      <protection/>
    </xf>
    <xf numFmtId="0" fontId="54" fillId="0" borderId="19" xfId="99" applyFont="1" applyBorder="1" applyAlignment="1">
      <alignment/>
      <protection/>
    </xf>
    <xf numFmtId="0" fontId="6" fillId="0" borderId="19" xfId="99" applyFont="1" applyBorder="1" applyAlignment="1">
      <alignment horizontal="left" vertical="center"/>
      <protection/>
    </xf>
    <xf numFmtId="0" fontId="53" fillId="0" borderId="19" xfId="99" applyFont="1" applyBorder="1">
      <alignment/>
      <protection/>
    </xf>
    <xf numFmtId="0" fontId="54" fillId="0" borderId="19" xfId="99" applyFont="1" applyBorder="1" applyAlignment="1">
      <alignment horizontal="left" vertical="center"/>
      <protection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3" fontId="3" fillId="0" borderId="36" xfId="0" applyNumberFormat="1" applyFont="1" applyBorder="1" applyAlignment="1" applyProtection="1">
      <alignment horizontal="right" vertical="top" wrapText="1"/>
      <protection locked="0"/>
    </xf>
    <xf numFmtId="0" fontId="60" fillId="0" borderId="0" xfId="95" applyFont="1" applyBorder="1" applyAlignment="1">
      <alignment horizontal="center" wrapText="1"/>
      <protection/>
    </xf>
    <xf numFmtId="0" fontId="51" fillId="0" borderId="0" xfId="0" applyFont="1" applyAlignment="1">
      <alignment wrapText="1"/>
    </xf>
    <xf numFmtId="0" fontId="37" fillId="0" borderId="96" xfId="0" applyFont="1" applyBorder="1" applyAlignment="1">
      <alignment/>
    </xf>
    <xf numFmtId="0" fontId="37" fillId="0" borderId="49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13" fillId="0" borderId="28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65" xfId="0" applyBorder="1" applyAlignment="1">
      <alignment/>
    </xf>
    <xf numFmtId="0" fontId="13" fillId="0" borderId="69" xfId="0" applyFont="1" applyBorder="1" applyAlignment="1">
      <alignment wrapText="1"/>
    </xf>
    <xf numFmtId="0" fontId="0" fillId="0" borderId="97" xfId="0" applyBorder="1" applyAlignment="1">
      <alignment/>
    </xf>
    <xf numFmtId="0" fontId="37" fillId="0" borderId="19" xfId="0" applyFont="1" applyBorder="1" applyAlignment="1">
      <alignment/>
    </xf>
    <xf numFmtId="0" fontId="37" fillId="0" borderId="97" xfId="0" applyFont="1" applyBorder="1" applyAlignment="1">
      <alignment/>
    </xf>
    <xf numFmtId="3" fontId="54" fillId="0" borderId="46" xfId="99" applyNumberFormat="1" applyFont="1" applyBorder="1" applyAlignment="1">
      <alignment horizontal="center"/>
      <protection/>
    </xf>
    <xf numFmtId="3" fontId="83" fillId="0" borderId="19" xfId="0" applyNumberFormat="1" applyFont="1" applyBorder="1" applyAlignment="1">
      <alignment horizontal="right" vertical="top" wrapText="1"/>
    </xf>
    <xf numFmtId="3" fontId="54" fillId="0" borderId="53" xfId="99" applyNumberFormat="1" applyFont="1" applyBorder="1" applyAlignment="1">
      <alignment horizontal="center"/>
      <protection/>
    </xf>
    <xf numFmtId="3" fontId="54" fillId="0" borderId="56" xfId="99" applyNumberFormat="1" applyFont="1" applyBorder="1" applyAlignment="1">
      <alignment horizontal="center"/>
      <protection/>
    </xf>
    <xf numFmtId="0" fontId="46" fillId="0" borderId="93" xfId="103" applyFont="1" applyBorder="1" applyAlignment="1">
      <alignment vertical="center" wrapText="1"/>
      <protection/>
    </xf>
    <xf numFmtId="0" fontId="54" fillId="0" borderId="19" xfId="99" applyFont="1" applyBorder="1" applyAlignment="1">
      <alignment wrapText="1"/>
      <protection/>
    </xf>
    <xf numFmtId="0" fontId="57" fillId="0" borderId="19" xfId="99" applyFont="1" applyBorder="1">
      <alignment/>
      <protection/>
    </xf>
    <xf numFmtId="0" fontId="57" fillId="0" borderId="19" xfId="99" applyFont="1" applyBorder="1" applyAlignment="1">
      <alignment wrapText="1"/>
      <protection/>
    </xf>
    <xf numFmtId="0" fontId="8" fillId="0" borderId="27" xfId="101" applyFont="1" applyBorder="1" applyAlignment="1">
      <alignment horizontal="left" wrapText="1"/>
      <protection/>
    </xf>
    <xf numFmtId="0" fontId="8" fillId="0" borderId="74" xfId="101" applyFont="1" applyBorder="1" applyAlignment="1">
      <alignment horizontal="left" wrapText="1"/>
      <protection/>
    </xf>
    <xf numFmtId="0" fontId="14" fillId="0" borderId="0" xfId="95" applyFont="1" applyBorder="1" applyAlignment="1">
      <alignment horizontal="center"/>
      <protection/>
    </xf>
    <xf numFmtId="0" fontId="0" fillId="0" borderId="0" xfId="0" applyAlignment="1">
      <alignment/>
    </xf>
    <xf numFmtId="0" fontId="12" fillId="45" borderId="31" xfId="0" applyFont="1" applyFill="1" applyBorder="1" applyAlignment="1">
      <alignment horizontal="center" vertical="center" wrapText="1"/>
    </xf>
    <xf numFmtId="0" fontId="12" fillId="45" borderId="32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12" fillId="45" borderId="67" xfId="0" applyFont="1" applyFill="1" applyBorder="1" applyAlignment="1">
      <alignment horizontal="center" vertical="center" wrapText="1"/>
    </xf>
    <xf numFmtId="0" fontId="12" fillId="45" borderId="67" xfId="0" applyFont="1" applyFill="1" applyBorder="1" applyAlignment="1">
      <alignment horizontal="center" vertical="center"/>
    </xf>
    <xf numFmtId="0" fontId="12" fillId="45" borderId="31" xfId="0" applyFont="1" applyFill="1" applyBorder="1" applyAlignment="1">
      <alignment horizontal="center" vertical="center"/>
    </xf>
    <xf numFmtId="0" fontId="12" fillId="45" borderId="96" xfId="0" applyFont="1" applyFill="1" applyBorder="1" applyAlignment="1">
      <alignment horizontal="center" vertical="center"/>
    </xf>
    <xf numFmtId="0" fontId="12" fillId="0" borderId="0" xfId="96" applyFont="1" applyBorder="1" applyAlignment="1">
      <alignment horizontal="center"/>
      <protection/>
    </xf>
    <xf numFmtId="0" fontId="12" fillId="45" borderId="98" xfId="0" applyFont="1" applyFill="1" applyBorder="1" applyAlignment="1">
      <alignment horizontal="center" vertical="center"/>
    </xf>
    <xf numFmtId="0" fontId="12" fillId="45" borderId="99" xfId="0" applyFont="1" applyFill="1" applyBorder="1" applyAlignment="1">
      <alignment horizontal="center" vertical="center"/>
    </xf>
    <xf numFmtId="0" fontId="3" fillId="45" borderId="96" xfId="0" applyFont="1" applyFill="1" applyBorder="1" applyAlignment="1">
      <alignment horizontal="center" vertical="center"/>
    </xf>
    <xf numFmtId="0" fontId="3" fillId="45" borderId="31" xfId="0" applyFont="1" applyFill="1" applyBorder="1" applyAlignment="1">
      <alignment horizontal="center" vertical="center"/>
    </xf>
    <xf numFmtId="0" fontId="12" fillId="45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2" fillId="45" borderId="74" xfId="0" applyFont="1" applyFill="1" applyBorder="1" applyAlignment="1">
      <alignment horizontal="center" vertical="center"/>
    </xf>
    <xf numFmtId="0" fontId="12" fillId="45" borderId="100" xfId="0" applyFont="1" applyFill="1" applyBorder="1" applyAlignment="1">
      <alignment horizontal="center" vertical="center"/>
    </xf>
    <xf numFmtId="0" fontId="12" fillId="45" borderId="34" xfId="0" applyFont="1" applyFill="1" applyBorder="1" applyAlignment="1">
      <alignment horizontal="center" vertical="center"/>
    </xf>
    <xf numFmtId="0" fontId="12" fillId="45" borderId="101" xfId="0" applyFont="1" applyFill="1" applyBorder="1" applyAlignment="1">
      <alignment horizontal="center" vertical="center"/>
    </xf>
    <xf numFmtId="0" fontId="12" fillId="45" borderId="102" xfId="0" applyFont="1" applyFill="1" applyBorder="1" applyAlignment="1">
      <alignment horizontal="center" vertical="center"/>
    </xf>
    <xf numFmtId="0" fontId="12" fillId="45" borderId="103" xfId="0" applyFont="1" applyFill="1" applyBorder="1" applyAlignment="1">
      <alignment horizontal="center" vertical="center"/>
    </xf>
    <xf numFmtId="0" fontId="12" fillId="45" borderId="73" xfId="0" applyFont="1" applyFill="1" applyBorder="1" applyAlignment="1">
      <alignment horizontal="center" vertical="center"/>
    </xf>
    <xf numFmtId="0" fontId="12" fillId="45" borderId="34" xfId="0" applyFont="1" applyFill="1" applyBorder="1" applyAlignment="1">
      <alignment horizontal="center" vertical="center" wrapText="1"/>
    </xf>
    <xf numFmtId="0" fontId="12" fillId="45" borderId="100" xfId="0" applyFont="1" applyFill="1" applyBorder="1" applyAlignment="1">
      <alignment horizontal="center" vertical="center" wrapText="1"/>
    </xf>
    <xf numFmtId="0" fontId="12" fillId="45" borderId="41" xfId="0" applyFont="1" applyFill="1" applyBorder="1" applyAlignment="1">
      <alignment horizontal="center" vertical="center" wrapText="1"/>
    </xf>
    <xf numFmtId="0" fontId="12" fillId="45" borderId="62" xfId="0" applyFont="1" applyFill="1" applyBorder="1" applyAlignment="1">
      <alignment horizontal="center" vertical="center" wrapText="1"/>
    </xf>
    <xf numFmtId="0" fontId="34" fillId="0" borderId="104" xfId="98" applyFont="1" applyBorder="1">
      <alignment/>
      <protection/>
    </xf>
    <xf numFmtId="0" fontId="34" fillId="0" borderId="105" xfId="98" applyFont="1" applyBorder="1">
      <alignment/>
      <protection/>
    </xf>
    <xf numFmtId="0" fontId="39" fillId="0" borderId="0" xfId="9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53" xfId="0" applyBorder="1" applyAlignment="1">
      <alignment horizontal="right"/>
    </xf>
    <xf numFmtId="0" fontId="0" fillId="0" borderId="106" xfId="0" applyBorder="1" applyAlignment="1">
      <alignment horizontal="right"/>
    </xf>
    <xf numFmtId="0" fontId="0" fillId="0" borderId="107" xfId="0" applyBorder="1" applyAlignment="1">
      <alignment horizontal="right"/>
    </xf>
    <xf numFmtId="0" fontId="0" fillId="0" borderId="108" xfId="0" applyBorder="1" applyAlignment="1">
      <alignment horizontal="right"/>
    </xf>
    <xf numFmtId="3" fontId="6" fillId="0" borderId="109" xfId="99" applyNumberFormat="1" applyFont="1" applyBorder="1" applyAlignment="1">
      <alignment horizontal="right"/>
      <protection/>
    </xf>
    <xf numFmtId="0" fontId="0" fillId="0" borderId="110" xfId="0" applyBorder="1" applyAlignment="1">
      <alignment horizontal="right"/>
    </xf>
    <xf numFmtId="0" fontId="6" fillId="45" borderId="53" xfId="99" applyFont="1" applyFill="1" applyBorder="1" applyAlignment="1">
      <alignment horizontal="center" vertical="center"/>
      <protection/>
    </xf>
    <xf numFmtId="0" fontId="6" fillId="45" borderId="56" xfId="99" applyFont="1" applyFill="1" applyBorder="1" applyAlignment="1">
      <alignment horizontal="center" vertical="center"/>
      <protection/>
    </xf>
    <xf numFmtId="3" fontId="6" fillId="45" borderId="53" xfId="99" applyNumberFormat="1" applyFont="1" applyFill="1" applyBorder="1" applyAlignment="1">
      <alignment horizontal="right"/>
      <protection/>
    </xf>
    <xf numFmtId="3" fontId="6" fillId="45" borderId="56" xfId="99" applyNumberFormat="1" applyFont="1" applyFill="1" applyBorder="1" applyAlignment="1">
      <alignment horizontal="right"/>
      <protection/>
    </xf>
    <xf numFmtId="0" fontId="55" fillId="0" borderId="53" xfId="99" applyFont="1" applyBorder="1" applyAlignment="1">
      <alignment horizontal="center" vertical="center"/>
      <protection/>
    </xf>
    <xf numFmtId="0" fontId="55" fillId="0" borderId="56" xfId="99" applyFont="1" applyBorder="1" applyAlignment="1">
      <alignment horizontal="center" vertical="center"/>
      <protection/>
    </xf>
    <xf numFmtId="3" fontId="57" fillId="0" borderId="53" xfId="99" applyNumberFormat="1" applyFont="1" applyBorder="1" applyAlignment="1">
      <alignment horizontal="right"/>
      <protection/>
    </xf>
    <xf numFmtId="3" fontId="57" fillId="0" borderId="56" xfId="99" applyNumberFormat="1" applyFont="1" applyBorder="1" applyAlignment="1">
      <alignment horizontal="right"/>
      <protection/>
    </xf>
    <xf numFmtId="0" fontId="14" fillId="0" borderId="0" xfId="95" applyFont="1" applyBorder="1" applyAlignment="1">
      <alignment horizontal="left"/>
      <protection/>
    </xf>
    <xf numFmtId="0" fontId="54" fillId="0" borderId="53" xfId="99" applyFont="1" applyBorder="1" applyAlignment="1">
      <alignment horizontal="center" vertical="center"/>
      <protection/>
    </xf>
    <xf numFmtId="0" fontId="54" fillId="0" borderId="46" xfId="99" applyFont="1" applyBorder="1" applyAlignment="1">
      <alignment horizontal="center" vertical="center"/>
      <protection/>
    </xf>
    <xf numFmtId="0" fontId="54" fillId="0" borderId="56" xfId="99" applyFont="1" applyBorder="1" applyAlignment="1">
      <alignment horizontal="center" vertical="center"/>
      <protection/>
    </xf>
    <xf numFmtId="0" fontId="6" fillId="0" borderId="53" xfId="99" applyFont="1" applyBorder="1" applyAlignment="1">
      <alignment horizontal="center" vertical="center"/>
      <protection/>
    </xf>
    <xf numFmtId="0" fontId="6" fillId="0" borderId="46" xfId="99" applyFont="1" applyBorder="1" applyAlignment="1">
      <alignment horizontal="center" vertical="center"/>
      <protection/>
    </xf>
    <xf numFmtId="0" fontId="6" fillId="0" borderId="56" xfId="99" applyFont="1" applyBorder="1" applyAlignment="1">
      <alignment horizontal="center" vertical="center"/>
      <protection/>
    </xf>
    <xf numFmtId="3" fontId="54" fillId="0" borderId="53" xfId="99" applyNumberFormat="1" applyFont="1" applyBorder="1" applyAlignment="1">
      <alignment horizontal="center"/>
      <protection/>
    </xf>
    <xf numFmtId="3" fontId="54" fillId="0" borderId="46" xfId="99" applyNumberFormat="1" applyFont="1" applyBorder="1" applyAlignment="1">
      <alignment horizontal="center"/>
      <protection/>
    </xf>
    <xf numFmtId="3" fontId="54" fillId="0" borderId="56" xfId="99" applyNumberFormat="1" applyFont="1" applyBorder="1" applyAlignment="1">
      <alignment horizontal="center"/>
      <protection/>
    </xf>
    <xf numFmtId="3" fontId="54" fillId="0" borderId="19" xfId="99" applyNumberFormat="1" applyFont="1" applyBorder="1" applyAlignment="1">
      <alignment horizontal="right"/>
      <protection/>
    </xf>
    <xf numFmtId="3" fontId="6" fillId="0" borderId="53" xfId="99" applyNumberFormat="1" applyFont="1" applyBorder="1" applyAlignment="1">
      <alignment horizontal="right"/>
      <protection/>
    </xf>
    <xf numFmtId="3" fontId="6" fillId="0" borderId="56" xfId="99" applyNumberFormat="1" applyFont="1" applyBorder="1" applyAlignment="1">
      <alignment horizontal="right"/>
      <protection/>
    </xf>
    <xf numFmtId="3" fontId="54" fillId="0" borderId="53" xfId="99" applyNumberFormat="1" applyFont="1" applyBorder="1" applyAlignment="1">
      <alignment horizontal="right"/>
      <protection/>
    </xf>
    <xf numFmtId="3" fontId="54" fillId="0" borderId="56" xfId="99" applyNumberFormat="1" applyFont="1" applyBorder="1" applyAlignment="1">
      <alignment horizontal="right"/>
      <protection/>
    </xf>
    <xf numFmtId="3" fontId="54" fillId="0" borderId="111" xfId="99" applyNumberFormat="1" applyFont="1" applyBorder="1" applyAlignment="1">
      <alignment horizontal="right"/>
      <protection/>
    </xf>
    <xf numFmtId="3" fontId="54" fillId="0" borderId="110" xfId="99" applyNumberFormat="1" applyFont="1" applyBorder="1" applyAlignment="1">
      <alignment horizontal="right"/>
      <protection/>
    </xf>
    <xf numFmtId="3" fontId="54" fillId="0" borderId="107" xfId="99" applyNumberFormat="1" applyFont="1" applyBorder="1" applyAlignment="1">
      <alignment horizontal="right"/>
      <protection/>
    </xf>
    <xf numFmtId="0" fontId="0" fillId="0" borderId="112" xfId="0" applyBorder="1" applyAlignment="1">
      <alignment horizontal="right"/>
    </xf>
    <xf numFmtId="0" fontId="0" fillId="0" borderId="113" xfId="0" applyBorder="1" applyAlignment="1">
      <alignment horizontal="right"/>
    </xf>
    <xf numFmtId="3" fontId="57" fillId="0" borderId="111" xfId="99" applyNumberFormat="1" applyFont="1" applyBorder="1" applyAlignment="1">
      <alignment horizontal="right"/>
      <protection/>
    </xf>
    <xf numFmtId="3" fontId="57" fillId="0" borderId="110" xfId="99" applyNumberFormat="1" applyFont="1" applyBorder="1" applyAlignment="1">
      <alignment horizontal="right"/>
      <protection/>
    </xf>
    <xf numFmtId="3" fontId="54" fillId="0" borderId="111" xfId="99" applyNumberFormat="1" applyFont="1" applyBorder="1" applyAlignment="1">
      <alignment horizontal="center"/>
      <protection/>
    </xf>
    <xf numFmtId="3" fontId="54" fillId="0" borderId="110" xfId="99" applyNumberFormat="1" applyFont="1" applyBorder="1" applyAlignment="1">
      <alignment horizontal="center"/>
      <protection/>
    </xf>
    <xf numFmtId="0" fontId="0" fillId="0" borderId="19" xfId="0" applyBorder="1" applyAlignment="1">
      <alignment horizontal="right"/>
    </xf>
    <xf numFmtId="3" fontId="54" fillId="0" borderId="114" xfId="99" applyNumberFormat="1" applyFont="1" applyBorder="1" applyAlignment="1">
      <alignment horizontal="right"/>
      <protection/>
    </xf>
    <xf numFmtId="0" fontId="0" fillId="0" borderId="114" xfId="0" applyBorder="1" applyAlignment="1">
      <alignment horizontal="right"/>
    </xf>
    <xf numFmtId="3" fontId="6" fillId="0" borderId="110" xfId="99" applyNumberFormat="1" applyFont="1" applyBorder="1" applyAlignment="1">
      <alignment horizontal="right"/>
      <protection/>
    </xf>
    <xf numFmtId="3" fontId="55" fillId="0" borderId="111" xfId="99" applyNumberFormat="1" applyFont="1" applyBorder="1" applyAlignment="1">
      <alignment horizontal="right"/>
      <protection/>
    </xf>
    <xf numFmtId="3" fontId="55" fillId="0" borderId="110" xfId="99" applyNumberFormat="1" applyFont="1" applyBorder="1" applyAlignment="1">
      <alignment horizontal="right"/>
      <protection/>
    </xf>
    <xf numFmtId="3" fontId="54" fillId="0" borderId="109" xfId="99" applyNumberFormat="1" applyFont="1" applyBorder="1" applyAlignment="1">
      <alignment horizontal="center"/>
      <protection/>
    </xf>
    <xf numFmtId="3" fontId="6" fillId="0" borderId="115" xfId="99" applyNumberFormat="1" applyFont="1" applyBorder="1" applyAlignment="1">
      <alignment horizontal="right"/>
      <protection/>
    </xf>
    <xf numFmtId="0" fontId="0" fillId="0" borderId="116" xfId="0" applyBorder="1" applyAlignment="1">
      <alignment horizontal="right"/>
    </xf>
    <xf numFmtId="0" fontId="14" fillId="0" borderId="0" xfId="95" applyFont="1" applyBorder="1" applyAlignment="1">
      <alignment horizontal="center" wrapText="1"/>
      <protection/>
    </xf>
    <xf numFmtId="0" fontId="6" fillId="0" borderId="0" xfId="99" applyFont="1" applyBorder="1" applyAlignment="1">
      <alignment horizontal="center"/>
      <protection/>
    </xf>
    <xf numFmtId="0" fontId="54" fillId="0" borderId="117" xfId="99" applyFont="1" applyBorder="1" applyAlignment="1">
      <alignment horizontal="right"/>
      <protection/>
    </xf>
    <xf numFmtId="0" fontId="6" fillId="59" borderId="94" xfId="99" applyFont="1" applyFill="1" applyBorder="1" applyAlignment="1">
      <alignment horizontal="center" vertical="center" wrapText="1"/>
      <protection/>
    </xf>
    <xf numFmtId="0" fontId="6" fillId="59" borderId="118" xfId="99" applyFont="1" applyFill="1" applyBorder="1" applyAlignment="1">
      <alignment horizontal="center" vertical="center" wrapText="1"/>
      <protection/>
    </xf>
    <xf numFmtId="0" fontId="6" fillId="59" borderId="95" xfId="99" applyFont="1" applyFill="1" applyBorder="1" applyAlignment="1">
      <alignment horizontal="center" vertical="center" wrapText="1"/>
      <protection/>
    </xf>
    <xf numFmtId="0" fontId="6" fillId="59" borderId="119" xfId="99" applyFont="1" applyFill="1" applyBorder="1" applyAlignment="1">
      <alignment horizontal="center" vertical="center" wrapText="1"/>
      <protection/>
    </xf>
    <xf numFmtId="0" fontId="6" fillId="59" borderId="120" xfId="99" applyFont="1" applyFill="1" applyBorder="1" applyAlignment="1">
      <alignment horizontal="center" vertical="center"/>
      <protection/>
    </xf>
    <xf numFmtId="0" fontId="6" fillId="59" borderId="121" xfId="99" applyFont="1" applyFill="1" applyBorder="1" applyAlignment="1">
      <alignment horizontal="center" vertical="center"/>
      <protection/>
    </xf>
    <xf numFmtId="0" fontId="6" fillId="59" borderId="122" xfId="99" applyFont="1" applyFill="1" applyBorder="1" applyAlignment="1">
      <alignment horizontal="center" vertical="center"/>
      <protection/>
    </xf>
    <xf numFmtId="0" fontId="6" fillId="59" borderId="123" xfId="99" applyFont="1" applyFill="1" applyBorder="1" applyAlignment="1">
      <alignment horizontal="center" vertical="center"/>
      <protection/>
    </xf>
    <xf numFmtId="0" fontId="9" fillId="0" borderId="0" xfId="100" applyFont="1" applyBorder="1" applyAlignment="1">
      <alignment horizontal="center"/>
      <protection/>
    </xf>
    <xf numFmtId="0" fontId="37" fillId="55" borderId="82" xfId="100" applyFont="1" applyFill="1" applyBorder="1" applyAlignment="1">
      <alignment horizontal="center" vertical="center" wrapText="1"/>
      <protection/>
    </xf>
    <xf numFmtId="0" fontId="37" fillId="55" borderId="83" xfId="100" applyFont="1" applyFill="1" applyBorder="1" applyAlignment="1">
      <alignment horizontal="center" vertical="center" wrapText="1"/>
      <protection/>
    </xf>
    <xf numFmtId="0" fontId="3" fillId="0" borderId="0" xfId="100" applyFont="1" applyAlignment="1">
      <alignment horizontal="center"/>
      <protection/>
    </xf>
    <xf numFmtId="0" fontId="1" fillId="0" borderId="0" xfId="101" applyFont="1" applyAlignment="1">
      <alignment horizontal="left"/>
      <protection/>
    </xf>
    <xf numFmtId="0" fontId="1" fillId="0" borderId="0" xfId="101" applyFont="1" applyAlignment="1">
      <alignment horizontal="left" wrapText="1"/>
      <protection/>
    </xf>
    <xf numFmtId="0" fontId="1" fillId="0" borderId="0" xfId="101" applyFont="1" applyAlignment="1">
      <alignment horizontal="right" vertical="center"/>
      <protection/>
    </xf>
    <xf numFmtId="0" fontId="7" fillId="0" borderId="0" xfId="101" applyFont="1" applyAlignment="1">
      <alignment horizontal="center"/>
      <protection/>
    </xf>
    <xf numFmtId="0" fontId="7" fillId="59" borderId="82" xfId="101" applyFont="1" applyFill="1" applyBorder="1" applyAlignment="1">
      <alignment horizontal="center"/>
      <protection/>
    </xf>
    <xf numFmtId="0" fontId="7" fillId="59" borderId="83" xfId="101" applyFont="1" applyFill="1" applyBorder="1" applyAlignment="1">
      <alignment horizontal="center"/>
      <protection/>
    </xf>
    <xf numFmtId="0" fontId="7" fillId="59" borderId="38" xfId="101" applyFont="1" applyFill="1" applyBorder="1" applyAlignment="1">
      <alignment horizontal="center"/>
      <protection/>
    </xf>
    <xf numFmtId="0" fontId="52" fillId="38" borderId="0" xfId="0" applyFont="1" applyFill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 horizontal="center" wrapText="1"/>
    </xf>
    <xf numFmtId="0" fontId="46" fillId="38" borderId="96" xfId="0" applyFont="1" applyFill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66" xfId="0" applyBorder="1" applyAlignment="1">
      <alignment/>
    </xf>
    <xf numFmtId="0" fontId="0" fillId="0" borderId="49" xfId="0" applyBorder="1" applyAlignment="1">
      <alignment wrapText="1"/>
    </xf>
    <xf numFmtId="0" fontId="0" fillId="0" borderId="66" xfId="0" applyBorder="1" applyAlignment="1">
      <alignment wrapText="1"/>
    </xf>
    <xf numFmtId="0" fontId="51" fillId="0" borderId="0" xfId="102" applyFont="1" applyBorder="1" applyAlignment="1">
      <alignment horizontal="center"/>
      <protection/>
    </xf>
    <xf numFmtId="0" fontId="3" fillId="59" borderId="124" xfId="102" applyFont="1" applyFill="1" applyBorder="1" applyAlignment="1">
      <alignment horizontal="center" vertical="center"/>
      <protection/>
    </xf>
    <xf numFmtId="0" fontId="3" fillId="59" borderId="86" xfId="102" applyFont="1" applyFill="1" applyBorder="1" applyAlignment="1">
      <alignment horizontal="center" vertical="center"/>
      <protection/>
    </xf>
    <xf numFmtId="0" fontId="3" fillId="59" borderId="125" xfId="102" applyFont="1" applyFill="1" applyBorder="1" applyAlignment="1">
      <alignment horizontal="center" vertical="center"/>
      <protection/>
    </xf>
    <xf numFmtId="0" fontId="3" fillId="59" borderId="126" xfId="102" applyFont="1" applyFill="1" applyBorder="1" applyAlignment="1">
      <alignment horizontal="center" vertical="center"/>
      <protection/>
    </xf>
    <xf numFmtId="0" fontId="0" fillId="0" borderId="104" xfId="102" applyFont="1" applyBorder="1">
      <alignment/>
      <protection/>
    </xf>
    <xf numFmtId="0" fontId="0" fillId="0" borderId="119" xfId="102" applyFont="1" applyBorder="1">
      <alignment/>
      <protection/>
    </xf>
    <xf numFmtId="0" fontId="0" fillId="0" borderId="105" xfId="102" applyFont="1" applyBorder="1">
      <alignment/>
      <protection/>
    </xf>
    <xf numFmtId="0" fontId="51" fillId="0" borderId="0" xfId="103" applyFont="1" applyAlignment="1">
      <alignment horizontal="center"/>
      <protection/>
    </xf>
    <xf numFmtId="0" fontId="60" fillId="0" borderId="0" xfId="95" applyFont="1" applyBorder="1" applyAlignment="1">
      <alignment horizontal="center" wrapText="1"/>
      <protection/>
    </xf>
    <xf numFmtId="0" fontId="51" fillId="0" borderId="0" xfId="0" applyFont="1" applyAlignment="1">
      <alignment wrapText="1"/>
    </xf>
    <xf numFmtId="0" fontId="0" fillId="0" borderId="9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4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62" fillId="0" borderId="0" xfId="95" applyFont="1" applyBorder="1" applyAlignment="1">
      <alignment horizontal="center"/>
      <protection/>
    </xf>
    <xf numFmtId="0" fontId="35" fillId="0" borderId="0" xfId="95" applyFont="1" applyBorder="1">
      <alignment/>
      <protection/>
    </xf>
    <xf numFmtId="0" fontId="62" fillId="0" borderId="127" xfId="95" applyFont="1" applyBorder="1" applyAlignment="1">
      <alignment horizontal="center"/>
      <protection/>
    </xf>
    <xf numFmtId="0" fontId="14" fillId="0" borderId="0" xfId="95" applyFont="1" applyBorder="1" applyAlignment="1">
      <alignment horizontal="right"/>
      <protection/>
    </xf>
    <xf numFmtId="0" fontId="63" fillId="55" borderId="128" xfId="105" applyFont="1" applyFill="1" applyBorder="1" applyAlignment="1">
      <alignment horizontal="center" vertical="center"/>
      <protection/>
    </xf>
    <xf numFmtId="0" fontId="63" fillId="55" borderId="129" xfId="105" applyFont="1" applyFill="1" applyBorder="1" applyAlignment="1">
      <alignment horizontal="center" vertical="center" wrapText="1"/>
      <protection/>
    </xf>
    <xf numFmtId="0" fontId="63" fillId="55" borderId="128" xfId="105" applyFont="1" applyFill="1" applyBorder="1" applyAlignment="1">
      <alignment horizontal="center" vertical="center" wrapText="1"/>
      <protection/>
    </xf>
    <xf numFmtId="0" fontId="56" fillId="0" borderId="130" xfId="105" applyFont="1" applyBorder="1">
      <alignment/>
      <protection/>
    </xf>
    <xf numFmtId="0" fontId="56" fillId="0" borderId="131" xfId="105" applyFont="1" applyBorder="1">
      <alignment/>
      <protection/>
    </xf>
    <xf numFmtId="0" fontId="56" fillId="0" borderId="132" xfId="95" applyFont="1" applyBorder="1">
      <alignment/>
      <protection/>
    </xf>
    <xf numFmtId="0" fontId="63" fillId="0" borderId="82" xfId="105" applyFont="1" applyBorder="1">
      <alignment/>
      <protection/>
    </xf>
    <xf numFmtId="41" fontId="63" fillId="0" borderId="133" xfId="105" applyNumberFormat="1" applyFont="1" applyBorder="1">
      <alignment/>
      <protection/>
    </xf>
    <xf numFmtId="41" fontId="63" fillId="0" borderId="134" xfId="105" applyNumberFormat="1" applyFont="1" applyBorder="1">
      <alignment/>
      <protection/>
    </xf>
    <xf numFmtId="0" fontId="64" fillId="0" borderId="130" xfId="105" applyFont="1" applyBorder="1">
      <alignment/>
      <protection/>
    </xf>
    <xf numFmtId="41" fontId="64" fillId="0" borderId="59" xfId="105" applyNumberFormat="1" applyFont="1" applyBorder="1">
      <alignment/>
      <protection/>
    </xf>
    <xf numFmtId="41" fontId="64" fillId="0" borderId="135" xfId="105" applyNumberFormat="1" applyFont="1" applyFill="1" applyBorder="1">
      <alignment/>
      <protection/>
    </xf>
    <xf numFmtId="41" fontId="64" fillId="0" borderId="136" xfId="105" applyNumberFormat="1" applyFont="1" applyFill="1" applyBorder="1">
      <alignment/>
      <protection/>
    </xf>
    <xf numFmtId="41" fontId="56" fillId="0" borderId="137" xfId="105" applyNumberFormat="1" applyFont="1" applyBorder="1">
      <alignment/>
      <protection/>
    </xf>
    <xf numFmtId="41" fontId="56" fillId="0" borderId="27" xfId="105" applyNumberFormat="1" applyFont="1" applyFill="1" applyBorder="1">
      <alignment/>
      <protection/>
    </xf>
    <xf numFmtId="41" fontId="56" fillId="0" borderId="137" xfId="74" applyNumberFormat="1" applyFont="1" applyBorder="1" applyAlignment="1">
      <alignment/>
    </xf>
    <xf numFmtId="41" fontId="64" fillId="0" borderId="137" xfId="105" applyNumberFormat="1" applyFont="1" applyBorder="1">
      <alignment/>
      <protection/>
    </xf>
    <xf numFmtId="41" fontId="64" fillId="0" borderId="27" xfId="105" applyNumberFormat="1" applyFont="1" applyFill="1" applyBorder="1">
      <alignment/>
      <protection/>
    </xf>
    <xf numFmtId="41" fontId="64" fillId="0" borderId="137" xfId="105" applyNumberFormat="1" applyFont="1" applyFill="1" applyBorder="1" applyAlignment="1">
      <alignment/>
      <protection/>
    </xf>
    <xf numFmtId="41" fontId="64" fillId="0" borderId="137" xfId="105" applyNumberFormat="1" applyFont="1" applyFill="1" applyBorder="1">
      <alignment/>
      <protection/>
    </xf>
    <xf numFmtId="41" fontId="56" fillId="0" borderId="137" xfId="105" applyNumberFormat="1" applyFont="1" applyBorder="1" applyAlignment="1">
      <alignment horizontal="right"/>
      <protection/>
    </xf>
    <xf numFmtId="41" fontId="56" fillId="0" borderId="27" xfId="105" applyNumberFormat="1" applyFont="1" applyFill="1" applyBorder="1" applyAlignment="1">
      <alignment horizontal="right"/>
      <protection/>
    </xf>
    <xf numFmtId="41" fontId="56" fillId="0" borderId="137" xfId="109" applyNumberFormat="1" applyFont="1" applyBorder="1" applyAlignment="1">
      <alignment/>
    </xf>
    <xf numFmtId="49" fontId="56" fillId="0" borderId="130" xfId="105" applyNumberFormat="1" applyFont="1" applyBorder="1">
      <alignment/>
      <protection/>
    </xf>
    <xf numFmtId="41" fontId="84" fillId="0" borderId="137" xfId="105" applyNumberFormat="1" applyFont="1" applyBorder="1">
      <alignment/>
      <protection/>
    </xf>
    <xf numFmtId="41" fontId="84" fillId="0" borderId="27" xfId="105" applyNumberFormat="1" applyFont="1" applyFill="1" applyBorder="1">
      <alignment/>
      <protection/>
    </xf>
    <xf numFmtId="49" fontId="64" fillId="0" borderId="130" xfId="105" applyNumberFormat="1" applyFont="1" applyBorder="1">
      <alignment/>
      <protection/>
    </xf>
    <xf numFmtId="49" fontId="56" fillId="0" borderId="130" xfId="105" applyNumberFormat="1" applyFont="1" applyBorder="1" applyAlignment="1">
      <alignment wrapText="1"/>
      <protection/>
    </xf>
    <xf numFmtId="0" fontId="64" fillId="0" borderId="130" xfId="105" applyFont="1" applyBorder="1" applyAlignment="1">
      <alignment wrapText="1"/>
      <protection/>
    </xf>
    <xf numFmtId="41" fontId="64" fillId="0" borderId="62" xfId="105" applyNumberFormat="1" applyFont="1" applyFill="1" applyBorder="1">
      <alignment/>
      <protection/>
    </xf>
    <xf numFmtId="0" fontId="56" fillId="0" borderId="130" xfId="105" applyFont="1" applyBorder="1" applyAlignment="1">
      <alignment wrapText="1"/>
      <protection/>
    </xf>
    <xf numFmtId="41" fontId="56" fillId="0" borderId="138" xfId="74" applyNumberFormat="1" applyFont="1" applyBorder="1" applyAlignment="1">
      <alignment/>
    </xf>
    <xf numFmtId="0" fontId="63" fillId="0" borderId="139" xfId="105" applyFont="1" applyBorder="1">
      <alignment/>
      <protection/>
    </xf>
    <xf numFmtId="41" fontId="63" fillId="0" borderId="140" xfId="105" applyNumberFormat="1" applyFont="1" applyBorder="1">
      <alignment/>
      <protection/>
    </xf>
    <xf numFmtId="41" fontId="63" fillId="0" borderId="141" xfId="105" applyNumberFormat="1" applyFont="1" applyFill="1" applyBorder="1">
      <alignment/>
      <protection/>
    </xf>
    <xf numFmtId="41" fontId="63" fillId="0" borderId="142" xfId="105" applyNumberFormat="1" applyFont="1" applyFill="1" applyBorder="1">
      <alignment/>
      <protection/>
    </xf>
    <xf numFmtId="0" fontId="56" fillId="0" borderId="135" xfId="105" applyFont="1" applyBorder="1">
      <alignment/>
      <protection/>
    </xf>
    <xf numFmtId="41" fontId="56" fillId="0" borderId="136" xfId="105" applyNumberFormat="1" applyFont="1" applyBorder="1">
      <alignment/>
      <protection/>
    </xf>
    <xf numFmtId="41" fontId="64" fillId="0" borderId="143" xfId="105" applyNumberFormat="1" applyFont="1" applyFill="1" applyBorder="1">
      <alignment/>
      <protection/>
    </xf>
    <xf numFmtId="41" fontId="56" fillId="0" borderId="136" xfId="74" applyNumberFormat="1" applyFont="1" applyBorder="1" applyAlignment="1">
      <alignment/>
    </xf>
    <xf numFmtId="0" fontId="56" fillId="0" borderId="27" xfId="105" applyFont="1" applyBorder="1">
      <alignment/>
      <protection/>
    </xf>
    <xf numFmtId="41" fontId="56" fillId="56" borderId="144" xfId="105" applyNumberFormat="1" applyFont="1" applyFill="1" applyBorder="1">
      <alignment/>
      <protection/>
    </xf>
    <xf numFmtId="41" fontId="56" fillId="0" borderId="144" xfId="105" applyNumberFormat="1" applyFont="1" applyFill="1" applyBorder="1">
      <alignment/>
      <protection/>
    </xf>
    <xf numFmtId="0" fontId="56" fillId="0" borderId="27" xfId="105" applyFont="1" applyBorder="1" applyAlignment="1">
      <alignment wrapText="1"/>
      <protection/>
    </xf>
    <xf numFmtId="41" fontId="64" fillId="0" borderId="27" xfId="105" applyNumberFormat="1" applyFont="1" applyFill="1" applyBorder="1" applyAlignment="1">
      <alignment horizontal="right"/>
      <protection/>
    </xf>
    <xf numFmtId="41" fontId="64" fillId="0" borderId="130" xfId="105" applyNumberFormat="1" applyFont="1" applyFill="1" applyBorder="1">
      <alignment/>
      <protection/>
    </xf>
    <xf numFmtId="41" fontId="64" fillId="0" borderId="145" xfId="105" applyNumberFormat="1" applyFont="1" applyFill="1" applyBorder="1">
      <alignment/>
      <protection/>
    </xf>
    <xf numFmtId="0" fontId="63" fillId="0" borderId="82" xfId="105" applyFont="1" applyBorder="1" applyAlignment="1">
      <alignment wrapText="1"/>
      <protection/>
    </xf>
    <xf numFmtId="41" fontId="63" fillId="0" borderId="132" xfId="105" applyNumberFormat="1" applyFont="1" applyBorder="1">
      <alignment/>
      <protection/>
    </xf>
    <xf numFmtId="41" fontId="63" fillId="0" borderId="82" xfId="105" applyNumberFormat="1" applyFont="1" applyFill="1" applyBorder="1">
      <alignment/>
      <protection/>
    </xf>
    <xf numFmtId="41" fontId="63" fillId="0" borderId="132" xfId="74" applyNumberFormat="1" applyFont="1" applyFill="1" applyBorder="1" applyAlignment="1">
      <alignment/>
    </xf>
    <xf numFmtId="0" fontId="63" fillId="0" borderId="37" xfId="105" applyFont="1" applyBorder="1">
      <alignment/>
      <protection/>
    </xf>
    <xf numFmtId="41" fontId="63" fillId="0" borderId="146" xfId="105" applyNumberFormat="1" applyFont="1" applyBorder="1">
      <alignment/>
      <protection/>
    </xf>
    <xf numFmtId="41" fontId="63" fillId="0" borderId="147" xfId="105" applyNumberFormat="1" applyFont="1" applyFill="1" applyBorder="1">
      <alignment/>
      <protection/>
    </xf>
    <xf numFmtId="41" fontId="63" fillId="0" borderId="146" xfId="74" applyNumberFormat="1" applyFont="1" applyFill="1" applyBorder="1" applyAlignment="1">
      <alignment/>
    </xf>
    <xf numFmtId="0" fontId="63" fillId="55" borderId="130" xfId="105" applyFont="1" applyFill="1" applyBorder="1" applyAlignment="1">
      <alignment horizontal="center"/>
      <protection/>
    </xf>
    <xf numFmtId="41" fontId="63" fillId="55" borderId="148" xfId="105" applyNumberFormat="1" applyFont="1" applyFill="1" applyBorder="1">
      <alignment/>
      <protection/>
    </xf>
    <xf numFmtId="41" fontId="63" fillId="55" borderId="149" xfId="105" applyNumberFormat="1" applyFont="1" applyFill="1" applyBorder="1">
      <alignment/>
      <protection/>
    </xf>
    <xf numFmtId="41" fontId="63" fillId="55" borderId="148" xfId="74" applyNumberFormat="1" applyFont="1" applyFill="1" applyBorder="1" applyAlignment="1">
      <alignment/>
    </xf>
    <xf numFmtId="0" fontId="63" fillId="0" borderId="59" xfId="105" applyFont="1" applyFill="1" applyBorder="1" applyAlignment="1">
      <alignment horizontal="left"/>
      <protection/>
    </xf>
    <xf numFmtId="41" fontId="63" fillId="0" borderId="47" xfId="105" applyNumberFormat="1" applyFont="1" applyFill="1" applyBorder="1">
      <alignment/>
      <protection/>
    </xf>
    <xf numFmtId="41" fontId="63" fillId="0" borderId="77" xfId="105" applyNumberFormat="1" applyFont="1" applyFill="1" applyBorder="1">
      <alignment/>
      <protection/>
    </xf>
    <xf numFmtId="41" fontId="56" fillId="0" borderId="150" xfId="74" applyNumberFormat="1" applyFont="1" applyBorder="1" applyAlignment="1">
      <alignment/>
    </xf>
    <xf numFmtId="0" fontId="63" fillId="0" borderId="41" xfId="105" applyFont="1" applyBorder="1">
      <alignment/>
      <protection/>
    </xf>
    <xf numFmtId="41" fontId="63" fillId="0" borderId="28" xfId="105" applyNumberFormat="1" applyFont="1" applyBorder="1">
      <alignment/>
      <protection/>
    </xf>
    <xf numFmtId="41" fontId="63" fillId="0" borderId="19" xfId="105" applyNumberFormat="1" applyFont="1" applyBorder="1">
      <alignment/>
      <protection/>
    </xf>
    <xf numFmtId="41" fontId="56" fillId="0" borderId="151" xfId="74" applyNumberFormat="1" applyFont="1" applyBorder="1" applyAlignment="1">
      <alignment/>
    </xf>
    <xf numFmtId="0" fontId="63" fillId="0" borderId="62" xfId="105" applyFont="1" applyBorder="1">
      <alignment/>
      <protection/>
    </xf>
    <xf numFmtId="41" fontId="63" fillId="0" borderId="35" xfId="105" applyNumberFormat="1" applyFont="1" applyBorder="1">
      <alignment/>
      <protection/>
    </xf>
    <xf numFmtId="41" fontId="63" fillId="0" borderId="51" xfId="105" applyNumberFormat="1" applyFont="1" applyBorder="1">
      <alignment/>
      <protection/>
    </xf>
    <xf numFmtId="41" fontId="56" fillId="0" borderId="152" xfId="74" applyNumberFormat="1" applyFont="1" applyBorder="1" applyAlignment="1">
      <alignment/>
    </xf>
    <xf numFmtId="0" fontId="63" fillId="55" borderId="37" xfId="105" applyFont="1" applyFill="1" applyBorder="1" applyAlignment="1">
      <alignment horizontal="center"/>
      <protection/>
    </xf>
    <xf numFmtId="168" fontId="63" fillId="55" borderId="153" xfId="74" applyNumberFormat="1" applyFont="1" applyFill="1" applyBorder="1" applyAlignment="1">
      <alignment/>
    </xf>
    <xf numFmtId="168" fontId="63" fillId="55" borderId="153" xfId="74" applyNumberFormat="1" applyFont="1" applyFill="1" applyBorder="1" applyAlignment="1">
      <alignment/>
    </xf>
    <xf numFmtId="41" fontId="63" fillId="55" borderId="153" xfId="105" applyNumberFormat="1" applyFont="1" applyFill="1" applyBorder="1">
      <alignment/>
      <protection/>
    </xf>
    <xf numFmtId="0" fontId="33" fillId="0" borderId="7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12" fillId="45" borderId="39" xfId="0" applyFont="1" applyFill="1" applyBorder="1" applyAlignment="1">
      <alignment horizontal="center"/>
    </xf>
    <xf numFmtId="168" fontId="12" fillId="45" borderId="57" xfId="74" applyNumberFormat="1" applyFont="1" applyFill="1" applyBorder="1" applyAlignment="1">
      <alignment/>
    </xf>
    <xf numFmtId="168" fontId="12" fillId="45" borderId="48" xfId="74" applyNumberFormat="1" applyFont="1" applyFill="1" applyBorder="1" applyAlignment="1">
      <alignment/>
    </xf>
    <xf numFmtId="168" fontId="12" fillId="45" borderId="19" xfId="74" applyNumberFormat="1" applyFont="1" applyFill="1" applyBorder="1" applyAlignment="1">
      <alignment/>
    </xf>
    <xf numFmtId="168" fontId="12" fillId="45" borderId="72" xfId="74" applyNumberFormat="1" applyFont="1" applyFill="1" applyBorder="1" applyAlignment="1">
      <alignment horizontal="center"/>
    </xf>
    <xf numFmtId="168" fontId="12" fillId="45" borderId="34" xfId="74" applyNumberFormat="1" applyFont="1" applyFill="1" applyBorder="1" applyAlignment="1">
      <alignment/>
    </xf>
    <xf numFmtId="0" fontId="36" fillId="0" borderId="19" xfId="96" applyFont="1" applyBorder="1">
      <alignment/>
      <protection/>
    </xf>
    <xf numFmtId="41" fontId="33" fillId="0" borderId="19" xfId="0" applyNumberFormat="1" applyFont="1" applyBorder="1" applyAlignment="1">
      <alignment/>
    </xf>
    <xf numFmtId="41" fontId="36" fillId="0" borderId="19" xfId="0" applyNumberFormat="1" applyFont="1" applyBorder="1" applyAlignment="1">
      <alignment/>
    </xf>
    <xf numFmtId="0" fontId="38" fillId="0" borderId="19" xfId="96" applyFont="1" applyBorder="1">
      <alignment/>
      <protection/>
    </xf>
    <xf numFmtId="41" fontId="12" fillId="0" borderId="19" xfId="0" applyNumberFormat="1" applyFont="1" applyBorder="1" applyAlignment="1">
      <alignment/>
    </xf>
    <xf numFmtId="0" fontId="33" fillId="0" borderId="0" xfId="0" applyFont="1" applyAlignment="1">
      <alignment horizontal="center" wrapText="1"/>
    </xf>
    <xf numFmtId="0" fontId="33" fillId="38" borderId="135" xfId="0" applyFont="1" applyFill="1" applyBorder="1" applyAlignment="1">
      <alignment horizontal="center" vertical="top" wrapText="1"/>
    </xf>
    <xf numFmtId="0" fontId="33" fillId="0" borderId="77" xfId="0" applyFont="1" applyBorder="1" applyAlignment="1">
      <alignment/>
    </xf>
    <xf numFmtId="0" fontId="33" fillId="0" borderId="47" xfId="0" applyFont="1" applyBorder="1" applyAlignment="1">
      <alignment/>
    </xf>
    <xf numFmtId="0" fontId="33" fillId="38" borderId="27" xfId="0" applyFont="1" applyFill="1" applyBorder="1" applyAlignment="1">
      <alignment horizontal="center" vertical="top" wrapText="1"/>
    </xf>
    <xf numFmtId="0" fontId="33" fillId="38" borderId="0" xfId="0" applyFont="1" applyFill="1" applyBorder="1" applyAlignment="1">
      <alignment horizontal="center" vertical="top" wrapText="1"/>
    </xf>
    <xf numFmtId="0" fontId="33" fillId="38" borderId="33" xfId="0" applyFont="1" applyFill="1" applyBorder="1" applyAlignment="1">
      <alignment horizontal="center" vertical="top" wrapText="1"/>
    </xf>
    <xf numFmtId="0" fontId="33" fillId="38" borderId="79" xfId="0" applyFont="1" applyFill="1" applyBorder="1" applyAlignment="1">
      <alignment horizontal="center" vertical="top" wrapText="1"/>
    </xf>
    <xf numFmtId="0" fontId="33" fillId="38" borderId="76" xfId="0" applyFont="1" applyFill="1" applyBorder="1" applyAlignment="1">
      <alignment horizontal="center" vertical="top" wrapText="1"/>
    </xf>
    <xf numFmtId="0" fontId="33" fillId="38" borderId="81" xfId="0" applyFont="1" applyFill="1" applyBorder="1" applyAlignment="1">
      <alignment horizontal="center" vertical="top" wrapText="1"/>
    </xf>
    <xf numFmtId="0" fontId="33" fillId="0" borderId="27" xfId="92" applyFont="1" applyBorder="1" applyAlignment="1">
      <alignment horizontal="center" vertical="top" wrapText="1"/>
      <protection/>
    </xf>
    <xf numFmtId="0" fontId="33" fillId="0" borderId="0" xfId="92" applyFont="1" applyBorder="1" applyAlignment="1">
      <alignment horizontal="left" vertical="top" wrapText="1"/>
      <protection/>
    </xf>
    <xf numFmtId="3" fontId="33" fillId="0" borderId="33" xfId="92" applyNumberFormat="1" applyFont="1" applyBorder="1" applyAlignment="1">
      <alignment horizontal="right" vertical="top" wrapText="1"/>
      <protection/>
    </xf>
    <xf numFmtId="0" fontId="12" fillId="0" borderId="27" xfId="92" applyFont="1" applyBorder="1" applyAlignment="1">
      <alignment horizontal="center" vertical="top" wrapText="1"/>
      <protection/>
    </xf>
    <xf numFmtId="0" fontId="12" fillId="0" borderId="0" xfId="92" applyFont="1" applyBorder="1" applyAlignment="1">
      <alignment horizontal="left" vertical="top" wrapText="1"/>
      <protection/>
    </xf>
    <xf numFmtId="3" fontId="12" fillId="0" borderId="33" xfId="92" applyNumberFormat="1" applyFont="1" applyBorder="1" applyAlignment="1">
      <alignment horizontal="right" vertical="top" wrapText="1"/>
      <protection/>
    </xf>
    <xf numFmtId="0" fontId="12" fillId="0" borderId="79" xfId="92" applyFont="1" applyBorder="1" applyAlignment="1">
      <alignment horizontal="center" vertical="top" wrapText="1"/>
      <protection/>
    </xf>
    <xf numFmtId="0" fontId="12" fillId="0" borderId="76" xfId="92" applyFont="1" applyBorder="1" applyAlignment="1">
      <alignment horizontal="left" vertical="top" wrapText="1"/>
      <protection/>
    </xf>
    <xf numFmtId="3" fontId="12" fillId="0" borderId="81" xfId="92" applyNumberFormat="1" applyFont="1" applyBorder="1" applyAlignment="1">
      <alignment horizontal="right" vertical="top" wrapText="1"/>
      <protection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3" fontId="33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2 2" xfId="93"/>
    <cellStyle name="Normál 3" xfId="94"/>
    <cellStyle name="Normál_01 mell-bev" xfId="95"/>
    <cellStyle name="Normál_02 mell.-kiad" xfId="96"/>
    <cellStyle name="Normál_02a mell.-bev" xfId="97"/>
    <cellStyle name="Normál_03 mell" xfId="98"/>
    <cellStyle name="Normál_03A melléklet" xfId="99"/>
    <cellStyle name="Normál_04 mell" xfId="100"/>
    <cellStyle name="Normál_05 mell" xfId="101"/>
    <cellStyle name="Normál_11 mell" xfId="102"/>
    <cellStyle name="Normál_12. mell-közvetett tám" xfId="103"/>
    <cellStyle name="Normál_5 melléklet EI Hivatal I.név" xfId="104"/>
    <cellStyle name="Normál_Munka1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G&#246;d&#246;llein&#233;%20Kocsi%20Kata\2014.%20&#233;v\2014.%20k&#246;lts&#233;gvet&#233;s\&#214;nkorm&#225;nyzat\2014%20Ktgv%20%20t&#225;bl&#225;k%201-13%20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G&#246;d&#246;llein&#233;%20Kocsi%20Kata\2014.%20&#233;v\2014.%20k&#246;lts&#233;gvet&#233;s\&#214;nkorm&#225;nyzat\Rendelet%20m&#243;dos&#237;t&#225;s%20hitel%20200000%20e%20t&#225;bl&#225;k%20V&#201;GLEG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4\Rendeletek\Rendelet%20m&#243;dos&#237;t&#225;s%205\Rendelet%20m&#243;dos&#237;t&#225;s%201-12%20ha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2"/>
      <sheetName val="2a"/>
      <sheetName val="3"/>
      <sheetName val="4"/>
      <sheetName val="4a"/>
      <sheetName val="4b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2">
        <row r="8">
          <cell r="F8">
            <v>19318</v>
          </cell>
          <cell r="G8">
            <v>6642</v>
          </cell>
          <cell r="P8">
            <v>290751</v>
          </cell>
        </row>
      </sheetData>
      <sheetData sheetId="6">
        <row r="16">
          <cell r="E16">
            <v>115156</v>
          </cell>
        </row>
      </sheetData>
      <sheetData sheetId="7">
        <row r="18">
          <cell r="E18">
            <v>43400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a"/>
      <sheetName val="2"/>
      <sheetName val="3"/>
      <sheetName val="4"/>
      <sheetName val="5"/>
      <sheetName val="12"/>
    </sheetNames>
    <sheetDataSet>
      <sheetData sheetId="2">
        <row r="9">
          <cell r="O9">
            <v>635</v>
          </cell>
        </row>
        <row r="10">
          <cell r="O10">
            <v>1860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a"/>
      <sheetName val="2"/>
      <sheetName val="3"/>
      <sheetName val="4"/>
      <sheetName val="4a"/>
      <sheetName val="4b"/>
      <sheetName val="Előterjesztés 1"/>
      <sheetName val="Előterjesztés 1a"/>
    </sheetNames>
    <sheetDataSet>
      <sheetData sheetId="6">
        <row r="17">
          <cell r="F17">
            <v>67239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D71"/>
    </sheetView>
  </sheetViews>
  <sheetFormatPr defaultColWidth="9.00390625" defaultRowHeight="12.75"/>
  <cols>
    <col min="1" max="1" width="52.00390625" style="1" customWidth="1"/>
    <col min="2" max="2" width="15.7109375" style="1" customWidth="1"/>
    <col min="3" max="3" width="14.00390625" style="1" customWidth="1"/>
    <col min="4" max="4" width="16.28125" style="1" customWidth="1"/>
    <col min="5" max="5" width="13.8515625" style="1" customWidth="1"/>
    <col min="6" max="6" width="12.8515625" style="1" customWidth="1"/>
    <col min="7" max="7" width="11.00390625" style="1" bestFit="1" customWidth="1"/>
    <col min="8" max="16384" width="9.00390625" style="1" customWidth="1"/>
  </cols>
  <sheetData>
    <row r="1" spans="1:4" ht="12.75">
      <c r="A1" s="391" t="s">
        <v>962</v>
      </c>
      <c r="B1" s="391"/>
      <c r="C1" s="391"/>
      <c r="D1" s="518"/>
    </row>
    <row r="2" spans="1:4" ht="12.75">
      <c r="A2" s="519" t="s">
        <v>33</v>
      </c>
      <c r="B2" s="519"/>
      <c r="C2" s="519"/>
      <c r="D2" s="520"/>
    </row>
    <row r="3" spans="1:4" ht="13.5" thickBot="1">
      <c r="A3" s="521" t="s">
        <v>1</v>
      </c>
      <c r="B3" s="520"/>
      <c r="C3" s="520"/>
      <c r="D3" s="522" t="s">
        <v>166</v>
      </c>
    </row>
    <row r="4" spans="1:4" ht="21" thickBot="1">
      <c r="A4" s="523" t="s">
        <v>2</v>
      </c>
      <c r="B4" s="524" t="s">
        <v>32</v>
      </c>
      <c r="C4" s="525" t="s">
        <v>174</v>
      </c>
      <c r="D4" s="524" t="s">
        <v>225</v>
      </c>
    </row>
    <row r="5" spans="1:4" ht="13.5" thickBot="1">
      <c r="A5" s="526"/>
      <c r="B5" s="527"/>
      <c r="C5" s="526"/>
      <c r="D5" s="528"/>
    </row>
    <row r="6" spans="1:4" ht="13.5" thickBot="1">
      <c r="A6" s="529" t="s">
        <v>3</v>
      </c>
      <c r="B6" s="530">
        <f>SUM(B7+B9+B16+B18+B24+B29+B34+B30+B33+B17)</f>
        <v>1452786</v>
      </c>
      <c r="C6" s="530">
        <f>SUM(C7+C9+C16+C18+C24+C29+C34+C30+C33+C17)</f>
        <v>1657641</v>
      </c>
      <c r="D6" s="531">
        <f>SUM(D7+D9+D16+D18+D24+D29+D34+D30+D33+D17)</f>
        <v>1551165</v>
      </c>
    </row>
    <row r="7" spans="1:6" ht="12.75">
      <c r="A7" s="532" t="s">
        <v>4</v>
      </c>
      <c r="B7" s="533">
        <f>SUM(B8:B8)</f>
        <v>626479</v>
      </c>
      <c r="C7" s="534">
        <f>SUM(C8:C8)</f>
        <v>623170</v>
      </c>
      <c r="D7" s="535">
        <f>SUM(D8:D8)</f>
        <v>623170</v>
      </c>
      <c r="F7" s="2"/>
    </row>
    <row r="8" spans="1:6" ht="12.75">
      <c r="A8" s="526" t="s">
        <v>29</v>
      </c>
      <c r="B8" s="536">
        <v>626479</v>
      </c>
      <c r="C8" s="537">
        <v>623170</v>
      </c>
      <c r="D8" s="538">
        <v>623170</v>
      </c>
      <c r="F8" s="2"/>
    </row>
    <row r="9" spans="1:6" ht="12.75">
      <c r="A9" s="532" t="s">
        <v>5</v>
      </c>
      <c r="B9" s="539">
        <f>SUM(B10:B15)</f>
        <v>205367</v>
      </c>
      <c r="C9" s="540">
        <f>SUM(C10:C15)</f>
        <v>105725</v>
      </c>
      <c r="D9" s="541">
        <f>SUM(D10:D15)</f>
        <v>105725</v>
      </c>
      <c r="F9" s="2"/>
    </row>
    <row r="10" spans="1:6" ht="12.75">
      <c r="A10" s="526" t="s">
        <v>19</v>
      </c>
      <c r="B10" s="536">
        <v>107688</v>
      </c>
      <c r="C10" s="537">
        <v>82182</v>
      </c>
      <c r="D10" s="538">
        <v>82182</v>
      </c>
      <c r="F10" s="2"/>
    </row>
    <row r="11" spans="1:6" ht="12.75">
      <c r="A11" s="526" t="s">
        <v>30</v>
      </c>
      <c r="B11" s="536">
        <f>2a!C53</f>
        <v>97679</v>
      </c>
      <c r="C11" s="537">
        <f>2a!C54</f>
        <v>0</v>
      </c>
      <c r="D11" s="538">
        <f>2a!C55</f>
        <v>0</v>
      </c>
      <c r="F11" s="2"/>
    </row>
    <row r="12" spans="1:6" ht="12.75">
      <c r="A12" s="526" t="s">
        <v>175</v>
      </c>
      <c r="B12" s="536">
        <v>0</v>
      </c>
      <c r="C12" s="537">
        <v>11710</v>
      </c>
      <c r="D12" s="538">
        <v>11710</v>
      </c>
      <c r="F12" s="2"/>
    </row>
    <row r="13" spans="1:6" ht="12.75">
      <c r="A13" s="526" t="s">
        <v>176</v>
      </c>
      <c r="B13" s="536">
        <v>0</v>
      </c>
      <c r="C13" s="537">
        <v>7076</v>
      </c>
      <c r="D13" s="538">
        <v>7076</v>
      </c>
      <c r="F13" s="2"/>
    </row>
    <row r="14" spans="1:6" ht="12.75">
      <c r="A14" s="526" t="s">
        <v>177</v>
      </c>
      <c r="B14" s="536">
        <v>0</v>
      </c>
      <c r="C14" s="537">
        <v>3048</v>
      </c>
      <c r="D14" s="538">
        <v>3048</v>
      </c>
      <c r="F14" s="2"/>
    </row>
    <row r="15" spans="1:6" ht="12.75">
      <c r="A15" s="526" t="s">
        <v>224</v>
      </c>
      <c r="B15" s="536">
        <v>0</v>
      </c>
      <c r="C15" s="537">
        <v>1709</v>
      </c>
      <c r="D15" s="538">
        <v>1709</v>
      </c>
      <c r="F15" s="2"/>
    </row>
    <row r="16" spans="1:6" ht="12.75">
      <c r="A16" s="532" t="s">
        <v>6</v>
      </c>
      <c r="B16" s="539">
        <v>31475</v>
      </c>
      <c r="C16" s="540">
        <f>2a!E36</f>
        <v>29953</v>
      </c>
      <c r="D16" s="542">
        <f>2a!E37</f>
        <v>29953</v>
      </c>
      <c r="F16" s="2"/>
    </row>
    <row r="17" spans="1:6" ht="12.75">
      <c r="A17" s="532" t="s">
        <v>180</v>
      </c>
      <c r="B17" s="539">
        <v>0</v>
      </c>
      <c r="C17" s="540">
        <f>2a!E39</f>
        <v>58073</v>
      </c>
      <c r="D17" s="542">
        <f>2a!E40</f>
        <v>58073</v>
      </c>
      <c r="F17" s="2"/>
    </row>
    <row r="18" spans="1:6" ht="12.75">
      <c r="A18" s="532" t="s">
        <v>179</v>
      </c>
      <c r="B18" s="539">
        <f>SUM(B19:B23)</f>
        <v>267436</v>
      </c>
      <c r="C18" s="540">
        <f>SUM(C19:C23)</f>
        <v>334545</v>
      </c>
      <c r="D18" s="542">
        <f>SUM(D19:D23)</f>
        <v>331863</v>
      </c>
      <c r="F18" s="2"/>
    </row>
    <row r="19" spans="1:6" ht="12.75">
      <c r="A19" s="526" t="s">
        <v>7</v>
      </c>
      <c r="B19" s="543">
        <v>0</v>
      </c>
      <c r="C19" s="544">
        <v>0</v>
      </c>
      <c r="D19" s="542">
        <v>0</v>
      </c>
      <c r="F19" s="2"/>
    </row>
    <row r="20" spans="1:6" ht="12.75">
      <c r="A20" s="526" t="s">
        <v>8</v>
      </c>
      <c r="B20" s="536">
        <v>259436</v>
      </c>
      <c r="C20" s="537">
        <v>326545</v>
      </c>
      <c r="D20" s="545">
        <v>326545</v>
      </c>
      <c r="F20" s="2"/>
    </row>
    <row r="21" spans="1:6" ht="12.75">
      <c r="A21" s="526" t="s">
        <v>20</v>
      </c>
      <c r="B21" s="536">
        <v>8000</v>
      </c>
      <c r="C21" s="537">
        <v>8000</v>
      </c>
      <c r="D21" s="538">
        <v>5296</v>
      </c>
      <c r="F21" s="2"/>
    </row>
    <row r="22" spans="1:6" ht="12.75">
      <c r="A22" s="526" t="s">
        <v>9</v>
      </c>
      <c r="B22" s="536">
        <v>0</v>
      </c>
      <c r="C22" s="537">
        <v>0</v>
      </c>
      <c r="D22" s="538">
        <v>22</v>
      </c>
      <c r="F22" s="2"/>
    </row>
    <row r="23" spans="1:6" ht="12.75">
      <c r="A23" s="546" t="s">
        <v>228</v>
      </c>
      <c r="B23" s="547">
        <v>0</v>
      </c>
      <c r="C23" s="548">
        <v>0</v>
      </c>
      <c r="D23" s="538">
        <v>0</v>
      </c>
      <c r="F23" s="2"/>
    </row>
    <row r="24" spans="1:6" ht="12.75">
      <c r="A24" s="549" t="s">
        <v>236</v>
      </c>
      <c r="B24" s="539">
        <f>SUM(B25:B27)</f>
        <v>0</v>
      </c>
      <c r="C24" s="539">
        <f>SUM(C25:C28)</f>
        <v>6000</v>
      </c>
      <c r="D24" s="539">
        <f>SUM(D25:D28)</f>
        <v>3685</v>
      </c>
      <c r="F24" s="2"/>
    </row>
    <row r="25" spans="1:6" ht="12.75">
      <c r="A25" s="546" t="s">
        <v>237</v>
      </c>
      <c r="B25" s="536">
        <v>0</v>
      </c>
      <c r="C25" s="537">
        <v>0</v>
      </c>
      <c r="D25" s="538">
        <v>5</v>
      </c>
      <c r="F25" s="2"/>
    </row>
    <row r="26" spans="1:6" ht="12.75">
      <c r="A26" s="546" t="s">
        <v>239</v>
      </c>
      <c r="B26" s="536">
        <v>0</v>
      </c>
      <c r="C26" s="537">
        <v>0</v>
      </c>
      <c r="D26" s="538">
        <v>710</v>
      </c>
      <c r="F26" s="2"/>
    </row>
    <row r="27" spans="1:6" ht="12.75">
      <c r="A27" s="546" t="s">
        <v>238</v>
      </c>
      <c r="B27" s="547">
        <v>0</v>
      </c>
      <c r="C27" s="548">
        <v>0</v>
      </c>
      <c r="D27" s="538">
        <v>163</v>
      </c>
      <c r="F27" s="2"/>
    </row>
    <row r="28" spans="1:6" ht="12.75">
      <c r="A28" s="550" t="s">
        <v>241</v>
      </c>
      <c r="B28" s="547">
        <v>0</v>
      </c>
      <c r="C28" s="537">
        <v>6000</v>
      </c>
      <c r="D28" s="538">
        <v>2807</v>
      </c>
      <c r="F28" s="2"/>
    </row>
    <row r="29" spans="1:6" ht="12.75">
      <c r="A29" s="532" t="s">
        <v>233</v>
      </c>
      <c r="B29" s="539">
        <v>45260</v>
      </c>
      <c r="C29" s="540">
        <v>33623</v>
      </c>
      <c r="D29" s="542">
        <v>33623</v>
      </c>
      <c r="F29" s="2"/>
    </row>
    <row r="30" spans="1:6" ht="21">
      <c r="A30" s="551" t="s">
        <v>259</v>
      </c>
      <c r="B30" s="539">
        <f>B31+B32</f>
        <v>0</v>
      </c>
      <c r="C30" s="540">
        <f>C31+C32</f>
        <v>84351</v>
      </c>
      <c r="D30" s="542">
        <f>D31+D32</f>
        <v>84351</v>
      </c>
      <c r="F30" s="2"/>
    </row>
    <row r="31" spans="1:6" ht="12.75">
      <c r="A31" s="526" t="s">
        <v>222</v>
      </c>
      <c r="B31" s="539">
        <v>0</v>
      </c>
      <c r="C31" s="540">
        <f>2a!C30</f>
        <v>29443</v>
      </c>
      <c r="D31" s="538">
        <f>2a!C31</f>
        <v>29443</v>
      </c>
      <c r="F31" s="2"/>
    </row>
    <row r="32" spans="1:6" ht="12.75">
      <c r="A32" s="526" t="s">
        <v>223</v>
      </c>
      <c r="B32" s="539">
        <v>0</v>
      </c>
      <c r="C32" s="540">
        <f>2a!D30+2a!E30+2a!F30+2a!G30</f>
        <v>54908</v>
      </c>
      <c r="D32" s="538">
        <f>2a!D31+2a!E31+2a!F31+2a!G31</f>
        <v>54908</v>
      </c>
      <c r="F32" s="2"/>
    </row>
    <row r="33" spans="1:7" ht="12.75">
      <c r="A33" s="532" t="s">
        <v>234</v>
      </c>
      <c r="B33" s="539">
        <v>0</v>
      </c>
      <c r="C33" s="540">
        <v>3346</v>
      </c>
      <c r="D33" s="538">
        <v>2299</v>
      </c>
      <c r="F33" s="2"/>
      <c r="G33" s="167"/>
    </row>
    <row r="34" spans="1:6" ht="12.75">
      <c r="A34" s="532" t="s">
        <v>235</v>
      </c>
      <c r="B34" s="539">
        <f>B35+B36+B37+B38+B39+B45</f>
        <v>276769</v>
      </c>
      <c r="C34" s="540">
        <f>C35+C36+C37+C38+C39+C41+C45</f>
        <v>378855</v>
      </c>
      <c r="D34" s="552">
        <f>D35+D36+D37+D38+D39+D40+D41+D42+D43+D44+D45</f>
        <v>278423</v>
      </c>
      <c r="F34" s="2"/>
    </row>
    <row r="35" spans="1:6" ht="12.75">
      <c r="A35" s="526" t="s">
        <v>10</v>
      </c>
      <c r="B35" s="536">
        <v>116871</v>
      </c>
      <c r="C35" s="537">
        <f>2a!D9+2a!E9+2a!F9+2a!G9</f>
        <v>106579</v>
      </c>
      <c r="D35" s="538">
        <f>2a!D10+2a!E10+2a!F10+2a!G10</f>
        <v>99187</v>
      </c>
      <c r="F35" s="2"/>
    </row>
    <row r="36" spans="1:6" ht="12.75">
      <c r="A36" s="526" t="s">
        <v>22</v>
      </c>
      <c r="B36" s="536">
        <v>124540</v>
      </c>
      <c r="C36" s="537">
        <f>2a!C9</f>
        <v>214205</v>
      </c>
      <c r="D36" s="538">
        <f>2a!C10</f>
        <v>126548</v>
      </c>
      <c r="F36" s="2"/>
    </row>
    <row r="37" spans="1:6" ht="12.75">
      <c r="A37" s="553" t="s">
        <v>42</v>
      </c>
      <c r="B37" s="536">
        <v>21719</v>
      </c>
      <c r="C37" s="537">
        <v>21719</v>
      </c>
      <c r="D37" s="538">
        <v>17918</v>
      </c>
      <c r="F37" s="2"/>
    </row>
    <row r="38" spans="1:6" ht="12.75">
      <c r="A38" s="553" t="s">
        <v>43</v>
      </c>
      <c r="B38" s="536">
        <v>6439</v>
      </c>
      <c r="C38" s="537">
        <v>6439</v>
      </c>
      <c r="D38" s="538">
        <v>6142</v>
      </c>
      <c r="F38" s="2"/>
    </row>
    <row r="39" spans="1:6" ht="12.75">
      <c r="A39" s="553" t="s">
        <v>207</v>
      </c>
      <c r="B39" s="536">
        <v>7200</v>
      </c>
      <c r="C39" s="537">
        <v>7200</v>
      </c>
      <c r="D39" s="538">
        <v>0</v>
      </c>
      <c r="F39" s="2"/>
    </row>
    <row r="40" spans="1:6" ht="12.75">
      <c r="A40" s="553" t="s">
        <v>232</v>
      </c>
      <c r="B40" s="536">
        <v>0</v>
      </c>
      <c r="C40" s="537">
        <v>0</v>
      </c>
      <c r="D40" s="538">
        <v>4519</v>
      </c>
      <c r="F40" s="2"/>
    </row>
    <row r="41" spans="1:6" ht="12.75">
      <c r="A41" s="553" t="s">
        <v>243</v>
      </c>
      <c r="B41" s="536">
        <v>0</v>
      </c>
      <c r="C41" s="537">
        <v>11867</v>
      </c>
      <c r="D41" s="538">
        <v>11867</v>
      </c>
      <c r="F41" s="2"/>
    </row>
    <row r="42" spans="1:6" ht="12.75">
      <c r="A42" s="553" t="s">
        <v>242</v>
      </c>
      <c r="B42" s="536">
        <v>0</v>
      </c>
      <c r="C42" s="537">
        <v>0</v>
      </c>
      <c r="D42" s="538">
        <v>0</v>
      </c>
      <c r="F42" s="2"/>
    </row>
    <row r="43" spans="1:6" ht="12.75">
      <c r="A43" s="553" t="s">
        <v>231</v>
      </c>
      <c r="B43" s="536">
        <v>0</v>
      </c>
      <c r="C43" s="537">
        <v>0</v>
      </c>
      <c r="D43" s="538">
        <v>1092</v>
      </c>
      <c r="F43" s="2"/>
    </row>
    <row r="44" spans="1:6" ht="12.75">
      <c r="A44" s="553" t="s">
        <v>230</v>
      </c>
      <c r="B44" s="536">
        <v>0</v>
      </c>
      <c r="C44" s="537">
        <v>0</v>
      </c>
      <c r="D44" s="538">
        <v>304</v>
      </c>
      <c r="F44" s="2"/>
    </row>
    <row r="45" spans="1:6" ht="13.5" thickBot="1">
      <c r="A45" s="526" t="s">
        <v>173</v>
      </c>
      <c r="B45" s="536">
        <v>0</v>
      </c>
      <c r="C45" s="537">
        <f>2a!D12+2a!E12+2a!F12+2a!G12</f>
        <v>10846</v>
      </c>
      <c r="D45" s="554">
        <f>2a!D13+2a!E13+2a!F13+2a!G13</f>
        <v>10846</v>
      </c>
      <c r="E45" s="167"/>
      <c r="F45" s="2"/>
    </row>
    <row r="46" spans="1:6" ht="13.5" thickBot="1">
      <c r="A46" s="555" t="s">
        <v>11</v>
      </c>
      <c r="B46" s="556">
        <f>SUM(B47:B64)</f>
        <v>415507</v>
      </c>
      <c r="C46" s="557">
        <f>SUM(C47:C64)</f>
        <v>1089652</v>
      </c>
      <c r="D46" s="558">
        <f>SUM(D47:D64)</f>
        <v>1009685</v>
      </c>
      <c r="F46" s="2"/>
    </row>
    <row r="47" spans="1:10" ht="12.75">
      <c r="A47" s="559" t="s">
        <v>41</v>
      </c>
      <c r="B47" s="560">
        <v>175300</v>
      </c>
      <c r="C47" s="561">
        <v>175300</v>
      </c>
      <c r="D47" s="562">
        <v>175140</v>
      </c>
      <c r="F47" s="2"/>
      <c r="J47"/>
    </row>
    <row r="48" spans="1:6" ht="12.75">
      <c r="A48" s="563" t="s">
        <v>36</v>
      </c>
      <c r="B48" s="536">
        <v>75376</v>
      </c>
      <c r="C48" s="564">
        <v>0</v>
      </c>
      <c r="D48" s="538">
        <v>0</v>
      </c>
      <c r="F48" s="2"/>
    </row>
    <row r="49" spans="1:6" ht="12.75">
      <c r="A49" s="563" t="s">
        <v>34</v>
      </c>
      <c r="B49" s="536">
        <v>6000</v>
      </c>
      <c r="C49" s="565">
        <v>0</v>
      </c>
      <c r="D49" s="538">
        <v>0</v>
      </c>
      <c r="F49" s="2"/>
    </row>
    <row r="50" spans="1:6" ht="12.75">
      <c r="A50" s="566" t="s">
        <v>35</v>
      </c>
      <c r="B50" s="536">
        <v>28000</v>
      </c>
      <c r="C50" s="540">
        <v>28312</v>
      </c>
      <c r="D50" s="538">
        <v>28312</v>
      </c>
      <c r="F50" s="2"/>
    </row>
    <row r="51" spans="1:6" ht="12.75">
      <c r="A51" s="566" t="s">
        <v>240</v>
      </c>
      <c r="B51" s="536">
        <v>150</v>
      </c>
      <c r="C51" s="540">
        <v>150</v>
      </c>
      <c r="D51" s="538">
        <v>362</v>
      </c>
      <c r="F51" s="2"/>
    </row>
    <row r="52" spans="1:6" ht="12.75">
      <c r="A52" s="563" t="s">
        <v>37</v>
      </c>
      <c r="B52" s="536">
        <v>61448</v>
      </c>
      <c r="C52" s="540">
        <f>2a!C45</f>
        <v>50838</v>
      </c>
      <c r="D52" s="538">
        <f>2a!C46</f>
        <v>50838</v>
      </c>
      <c r="F52" s="2"/>
    </row>
    <row r="53" spans="1:6" ht="12.75">
      <c r="A53" s="563" t="s">
        <v>199</v>
      </c>
      <c r="B53" s="543">
        <v>0</v>
      </c>
      <c r="C53" s="567">
        <v>26500</v>
      </c>
      <c r="D53" s="538">
        <v>26500</v>
      </c>
      <c r="F53" s="2"/>
    </row>
    <row r="54" spans="1:6" ht="12.75">
      <c r="A54" s="563" t="s">
        <v>38</v>
      </c>
      <c r="B54" s="536">
        <v>3346</v>
      </c>
      <c r="C54" s="537">
        <v>0</v>
      </c>
      <c r="D54" s="538">
        <v>0</v>
      </c>
      <c r="F54" s="2"/>
    </row>
    <row r="55" spans="1:6" ht="12.75">
      <c r="A55" s="563" t="s">
        <v>39</v>
      </c>
      <c r="B55" s="536">
        <v>7551</v>
      </c>
      <c r="C55" s="540">
        <v>7551</v>
      </c>
      <c r="D55" s="538">
        <v>0</v>
      </c>
      <c r="F55" s="2"/>
    </row>
    <row r="56" spans="1:6" ht="12.75">
      <c r="A56" s="563" t="s">
        <v>40</v>
      </c>
      <c r="B56" s="536">
        <v>50586</v>
      </c>
      <c r="C56" s="540">
        <v>50586</v>
      </c>
      <c r="D56" s="538">
        <v>12647</v>
      </c>
      <c r="F56" s="2"/>
    </row>
    <row r="57" spans="1:6" ht="12.75">
      <c r="A57" s="566" t="s">
        <v>200</v>
      </c>
      <c r="B57" s="536">
        <v>7750</v>
      </c>
      <c r="C57" s="537">
        <v>7750</v>
      </c>
      <c r="D57" s="538">
        <v>0</v>
      </c>
      <c r="F57" s="2"/>
    </row>
    <row r="58" spans="1:6" ht="12.75">
      <c r="A58" s="566" t="s">
        <v>201</v>
      </c>
      <c r="B58" s="536">
        <v>0</v>
      </c>
      <c r="C58" s="537">
        <v>0</v>
      </c>
      <c r="D58" s="538">
        <v>0</v>
      </c>
      <c r="F58" s="2"/>
    </row>
    <row r="59" spans="1:6" ht="12.75">
      <c r="A59" s="566" t="s">
        <v>178</v>
      </c>
      <c r="B59" s="536">
        <v>0</v>
      </c>
      <c r="C59" s="540">
        <v>134446</v>
      </c>
      <c r="D59" s="538">
        <v>134446</v>
      </c>
      <c r="F59" s="2"/>
    </row>
    <row r="60" spans="1:6" ht="12.75">
      <c r="A60" s="566" t="s">
        <v>186</v>
      </c>
      <c r="B60" s="536">
        <v>0</v>
      </c>
      <c r="C60" s="537">
        <v>576000</v>
      </c>
      <c r="D60" s="538">
        <v>569470</v>
      </c>
      <c r="F60" s="2"/>
    </row>
    <row r="61" spans="1:6" ht="12.75">
      <c r="A61" s="566" t="s">
        <v>196</v>
      </c>
      <c r="B61" s="536">
        <v>0</v>
      </c>
      <c r="C61" s="568">
        <v>9900</v>
      </c>
      <c r="D61" s="538">
        <v>9900</v>
      </c>
      <c r="F61" s="2"/>
    </row>
    <row r="62" spans="1:6" ht="12.75">
      <c r="A62" s="566" t="s">
        <v>187</v>
      </c>
      <c r="B62" s="536">
        <v>0</v>
      </c>
      <c r="C62" s="568">
        <v>220</v>
      </c>
      <c r="D62" s="538">
        <v>220</v>
      </c>
      <c r="F62" s="2"/>
    </row>
    <row r="63" spans="1:6" ht="12.75">
      <c r="A63" s="566" t="s">
        <v>188</v>
      </c>
      <c r="B63" s="536">
        <v>0</v>
      </c>
      <c r="C63" s="568">
        <v>20249</v>
      </c>
      <c r="D63" s="538">
        <v>0</v>
      </c>
      <c r="F63" s="2"/>
    </row>
    <row r="64" spans="1:6" ht="15" customHeight="1" thickBot="1">
      <c r="A64" s="566" t="s">
        <v>256</v>
      </c>
      <c r="B64" s="536">
        <v>0</v>
      </c>
      <c r="C64" s="569">
        <v>1850</v>
      </c>
      <c r="D64" s="554">
        <v>1850</v>
      </c>
      <c r="F64" s="2"/>
    </row>
    <row r="65" spans="1:6" ht="13.5" thickBot="1">
      <c r="A65" s="570" t="s">
        <v>244</v>
      </c>
      <c r="B65" s="571">
        <v>0</v>
      </c>
      <c r="C65" s="572">
        <f>2a!C24+2a!D24+2a!E24+2a!F24+2a!G24</f>
        <v>12184</v>
      </c>
      <c r="D65" s="573">
        <f>2a!C25+2a!D25+2a!E25+2a!F25+2a!G25</f>
        <v>12184</v>
      </c>
      <c r="F65" s="2"/>
    </row>
    <row r="66" spans="1:6" ht="13.5" thickBot="1">
      <c r="A66" s="574" t="s">
        <v>23</v>
      </c>
      <c r="B66" s="575">
        <v>20000</v>
      </c>
      <c r="C66" s="576">
        <f>2a!C27+2a!D27+2a!E27+2a!F27+2a!G27</f>
        <v>85351</v>
      </c>
      <c r="D66" s="577">
        <f>2a!C28+2a!D28+2a!E28+2a!F28+2a!G28</f>
        <v>85351</v>
      </c>
      <c r="E66" s="138"/>
      <c r="F66" s="2"/>
    </row>
    <row r="67" spans="1:6" ht="13.5" thickBot="1">
      <c r="A67" s="578" t="s">
        <v>44</v>
      </c>
      <c r="B67" s="579">
        <f>B6+B46+B65+B66</f>
        <v>1888293</v>
      </c>
      <c r="C67" s="580">
        <f>C6+C46+C65+C66</f>
        <v>2844828</v>
      </c>
      <c r="D67" s="581">
        <f>D6+D46+D65+D66</f>
        <v>2658385</v>
      </c>
      <c r="F67" s="2"/>
    </row>
    <row r="68" spans="1:6" ht="12.75">
      <c r="A68" s="582" t="s">
        <v>24</v>
      </c>
      <c r="B68" s="583">
        <v>0</v>
      </c>
      <c r="C68" s="584">
        <v>0</v>
      </c>
      <c r="D68" s="585">
        <v>0</v>
      </c>
      <c r="F68" s="2"/>
    </row>
    <row r="69" spans="1:6" ht="12.75">
      <c r="A69" s="586" t="s">
        <v>963</v>
      </c>
      <c r="B69" s="587">
        <v>0</v>
      </c>
      <c r="C69" s="588">
        <v>0</v>
      </c>
      <c r="D69" s="589">
        <v>0</v>
      </c>
      <c r="F69" s="2"/>
    </row>
    <row r="70" spans="1:6" ht="13.5" thickBot="1">
      <c r="A70" s="590" t="s">
        <v>245</v>
      </c>
      <c r="B70" s="591">
        <v>0</v>
      </c>
      <c r="C70" s="592">
        <v>0</v>
      </c>
      <c r="D70" s="593">
        <v>22501</v>
      </c>
      <c r="F70" s="2"/>
    </row>
    <row r="71" spans="1:6" ht="13.5" thickBot="1">
      <c r="A71" s="594" t="s">
        <v>12</v>
      </c>
      <c r="B71" s="595">
        <f>B67+B69+B68+B70</f>
        <v>1888293</v>
      </c>
      <c r="C71" s="596">
        <f>C67+C69+C68+C70</f>
        <v>2844828</v>
      </c>
      <c r="D71" s="597">
        <f>D67+D69+D68+D70</f>
        <v>2680886</v>
      </c>
      <c r="F71" s="2"/>
    </row>
    <row r="72" ht="12.75">
      <c r="D72" s="137"/>
    </row>
  </sheetData>
  <sheetProtection/>
  <mergeCells count="2">
    <mergeCell ref="A2:C2"/>
    <mergeCell ref="A1:D1"/>
  </mergeCells>
  <printOptions/>
  <pageMargins left="0.25" right="0.25" top="0.75" bottom="0.75" header="0.3" footer="0.3"/>
  <pageSetup fitToHeight="0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8.140625" style="0" customWidth="1"/>
    <col min="2" max="2" width="62.8515625" style="0" customWidth="1"/>
    <col min="3" max="3" width="15.8515625" style="0" customWidth="1"/>
  </cols>
  <sheetData>
    <row r="1" spans="1:5" ht="24.75" customHeight="1">
      <c r="A1" s="470" t="s">
        <v>972</v>
      </c>
      <c r="B1" s="494"/>
      <c r="C1" s="494"/>
      <c r="D1" s="166"/>
      <c r="E1" s="166"/>
    </row>
    <row r="3" spans="1:3" ht="24.75" customHeight="1">
      <c r="A3" s="492" t="s">
        <v>356</v>
      </c>
      <c r="B3" s="493"/>
      <c r="C3" s="493"/>
    </row>
    <row r="4" spans="1:3" ht="15">
      <c r="A4" s="270"/>
      <c r="B4" s="270"/>
      <c r="C4" s="270"/>
    </row>
    <row r="5" spans="1:3" ht="15" thickBot="1">
      <c r="A5" s="277"/>
      <c r="B5" s="277"/>
      <c r="C5" s="277" t="s">
        <v>143</v>
      </c>
    </row>
    <row r="6" spans="1:3" ht="12.75">
      <c r="A6" s="271" t="s">
        <v>318</v>
      </c>
      <c r="B6" s="272" t="s">
        <v>319</v>
      </c>
      <c r="C6" s="273">
        <v>2560852</v>
      </c>
    </row>
    <row r="7" spans="1:3" ht="12.75">
      <c r="A7" s="271" t="s">
        <v>320</v>
      </c>
      <c r="B7" s="272" t="s">
        <v>321</v>
      </c>
      <c r="C7" s="273">
        <v>2319649</v>
      </c>
    </row>
    <row r="8" spans="1:3" ht="12.75">
      <c r="A8" s="274" t="s">
        <v>322</v>
      </c>
      <c r="B8" s="275" t="s">
        <v>323</v>
      </c>
      <c r="C8" s="276">
        <v>241203</v>
      </c>
    </row>
    <row r="9" spans="1:3" ht="12.75">
      <c r="A9" s="271" t="s">
        <v>324</v>
      </c>
      <c r="B9" s="272" t="s">
        <v>325</v>
      </c>
      <c r="C9" s="273">
        <v>810357</v>
      </c>
    </row>
    <row r="10" spans="1:3" ht="12.75">
      <c r="A10" s="271" t="s">
        <v>326</v>
      </c>
      <c r="B10" s="272" t="s">
        <v>327</v>
      </c>
      <c r="C10" s="273">
        <v>827268</v>
      </c>
    </row>
    <row r="11" spans="1:3" ht="12.75">
      <c r="A11" s="274" t="s">
        <v>328</v>
      </c>
      <c r="B11" s="275" t="s">
        <v>329</v>
      </c>
      <c r="C11" s="276">
        <v>-16911</v>
      </c>
    </row>
    <row r="12" spans="1:3" ht="12.75">
      <c r="A12" s="274" t="s">
        <v>330</v>
      </c>
      <c r="B12" s="275" t="s">
        <v>331</v>
      </c>
      <c r="C12" s="276">
        <v>224292</v>
      </c>
    </row>
    <row r="13" spans="1:3" ht="12.75">
      <c r="A13" s="271" t="s">
        <v>332</v>
      </c>
      <c r="B13" s="272" t="s">
        <v>333</v>
      </c>
      <c r="C13" s="273">
        <v>0</v>
      </c>
    </row>
    <row r="14" spans="1:3" ht="12.75">
      <c r="A14" s="271" t="s">
        <v>334</v>
      </c>
      <c r="B14" s="272" t="s">
        <v>335</v>
      </c>
      <c r="C14" s="273">
        <v>0</v>
      </c>
    </row>
    <row r="15" spans="1:3" ht="12.75">
      <c r="A15" s="274" t="s">
        <v>336</v>
      </c>
      <c r="B15" s="275" t="s">
        <v>337</v>
      </c>
      <c r="C15" s="276">
        <v>0</v>
      </c>
    </row>
    <row r="16" spans="1:3" ht="12.75">
      <c r="A16" s="271" t="s">
        <v>338</v>
      </c>
      <c r="B16" s="272" t="s">
        <v>339</v>
      </c>
      <c r="C16" s="273">
        <v>0</v>
      </c>
    </row>
    <row r="17" spans="1:3" ht="12.75">
      <c r="A17" s="271" t="s">
        <v>340</v>
      </c>
      <c r="B17" s="272" t="s">
        <v>341</v>
      </c>
      <c r="C17" s="273">
        <v>0</v>
      </c>
    </row>
    <row r="18" spans="1:3" ht="12.75">
      <c r="A18" s="274" t="s">
        <v>342</v>
      </c>
      <c r="B18" s="275" t="s">
        <v>343</v>
      </c>
      <c r="C18" s="276">
        <v>0</v>
      </c>
    </row>
    <row r="19" spans="1:3" ht="12.75">
      <c r="A19" s="274" t="s">
        <v>344</v>
      </c>
      <c r="B19" s="275" t="s">
        <v>345</v>
      </c>
      <c r="C19" s="276">
        <v>0</v>
      </c>
    </row>
    <row r="20" spans="1:3" ht="12.75">
      <c r="A20" s="274" t="s">
        <v>346</v>
      </c>
      <c r="B20" s="275" t="s">
        <v>347</v>
      </c>
      <c r="C20" s="276">
        <v>224292</v>
      </c>
    </row>
    <row r="21" spans="1:3" ht="12.75">
      <c r="A21" s="274" t="s">
        <v>348</v>
      </c>
      <c r="B21" s="275" t="s">
        <v>349</v>
      </c>
      <c r="C21" s="276">
        <v>223</v>
      </c>
    </row>
    <row r="22" spans="1:3" ht="12.75">
      <c r="A22" s="274" t="s">
        <v>350</v>
      </c>
      <c r="B22" s="275" t="s">
        <v>351</v>
      </c>
      <c r="C22" s="276">
        <v>224069</v>
      </c>
    </row>
    <row r="23" spans="1:3" ht="26.25">
      <c r="A23" s="274" t="s">
        <v>352</v>
      </c>
      <c r="B23" s="275" t="s">
        <v>353</v>
      </c>
      <c r="C23" s="276">
        <v>0</v>
      </c>
    </row>
    <row r="24" spans="1:3" ht="12.75">
      <c r="A24" s="274" t="s">
        <v>354</v>
      </c>
      <c r="B24" s="275" t="s">
        <v>355</v>
      </c>
      <c r="C24" s="276">
        <v>0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91">
      <selection activeCell="B13" sqref="B13"/>
    </sheetView>
  </sheetViews>
  <sheetFormatPr defaultColWidth="9.140625" defaultRowHeight="12.75"/>
  <cols>
    <col min="2" max="2" width="66.57421875" style="0" customWidth="1"/>
    <col min="3" max="3" width="13.57421875" style="0" customWidth="1"/>
  </cols>
  <sheetData>
    <row r="1" spans="1:3" ht="24.75" customHeight="1">
      <c r="A1" s="470" t="s">
        <v>973</v>
      </c>
      <c r="B1" s="611"/>
      <c r="C1" s="611"/>
    </row>
    <row r="2" spans="1:3" ht="13.5" thickBot="1">
      <c r="A2" s="3"/>
      <c r="B2" s="3"/>
      <c r="C2" s="3"/>
    </row>
    <row r="3" spans="1:3" ht="12.75" customHeight="1">
      <c r="A3" s="612" t="s">
        <v>357</v>
      </c>
      <c r="B3" s="613"/>
      <c r="C3" s="614"/>
    </row>
    <row r="4" spans="1:3" ht="30" customHeight="1">
      <c r="A4" s="615"/>
      <c r="B4" s="616"/>
      <c r="C4" s="617"/>
    </row>
    <row r="5" spans="1:3" ht="13.5" thickBot="1">
      <c r="A5" s="618"/>
      <c r="B5" s="619"/>
      <c r="C5" s="620" t="s">
        <v>143</v>
      </c>
    </row>
    <row r="6" spans="1:3" ht="15" customHeight="1">
      <c r="A6" s="621" t="s">
        <v>318</v>
      </c>
      <c r="B6" s="622" t="s">
        <v>319</v>
      </c>
      <c r="C6" s="623">
        <v>2306033</v>
      </c>
    </row>
    <row r="7" spans="1:3" ht="15" customHeight="1">
      <c r="A7" s="621" t="s">
        <v>320</v>
      </c>
      <c r="B7" s="622" t="s">
        <v>321</v>
      </c>
      <c r="C7" s="623">
        <v>1376678</v>
      </c>
    </row>
    <row r="8" spans="1:3" ht="15" customHeight="1">
      <c r="A8" s="624" t="s">
        <v>322</v>
      </c>
      <c r="B8" s="625" t="s">
        <v>323</v>
      </c>
      <c r="C8" s="626">
        <v>929355</v>
      </c>
    </row>
    <row r="9" spans="1:3" ht="15" customHeight="1">
      <c r="A9" s="621" t="s">
        <v>324</v>
      </c>
      <c r="B9" s="622" t="s">
        <v>325</v>
      </c>
      <c r="C9" s="623">
        <v>108515</v>
      </c>
    </row>
    <row r="10" spans="1:3" ht="15" customHeight="1">
      <c r="A10" s="621" t="s">
        <v>326</v>
      </c>
      <c r="B10" s="622" t="s">
        <v>327</v>
      </c>
      <c r="C10" s="623">
        <v>827268</v>
      </c>
    </row>
    <row r="11" spans="1:3" ht="15" customHeight="1">
      <c r="A11" s="624" t="s">
        <v>328</v>
      </c>
      <c r="B11" s="625" t="s">
        <v>329</v>
      </c>
      <c r="C11" s="626">
        <v>-718753</v>
      </c>
    </row>
    <row r="12" spans="1:3" ht="15" customHeight="1">
      <c r="A12" s="624" t="s">
        <v>330</v>
      </c>
      <c r="B12" s="625" t="s">
        <v>331</v>
      </c>
      <c r="C12" s="626">
        <v>210602</v>
      </c>
    </row>
    <row r="13" spans="1:3" ht="15" customHeight="1">
      <c r="A13" s="621" t="s">
        <v>332</v>
      </c>
      <c r="B13" s="622" t="s">
        <v>333</v>
      </c>
      <c r="C13" s="623">
        <v>0</v>
      </c>
    </row>
    <row r="14" spans="1:3" ht="15" customHeight="1">
      <c r="A14" s="621" t="s">
        <v>334</v>
      </c>
      <c r="B14" s="622" t="s">
        <v>335</v>
      </c>
      <c r="C14" s="623">
        <v>0</v>
      </c>
    </row>
    <row r="15" spans="1:3" ht="15" customHeight="1">
      <c r="A15" s="624" t="s">
        <v>336</v>
      </c>
      <c r="B15" s="625" t="s">
        <v>337</v>
      </c>
      <c r="C15" s="626">
        <v>0</v>
      </c>
    </row>
    <row r="16" spans="1:3" ht="15" customHeight="1">
      <c r="A16" s="621" t="s">
        <v>338</v>
      </c>
      <c r="B16" s="622" t="s">
        <v>339</v>
      </c>
      <c r="C16" s="623">
        <v>0</v>
      </c>
    </row>
    <row r="17" spans="1:3" ht="15" customHeight="1">
      <c r="A17" s="621" t="s">
        <v>340</v>
      </c>
      <c r="B17" s="622" t="s">
        <v>341</v>
      </c>
      <c r="C17" s="623">
        <v>0</v>
      </c>
    </row>
    <row r="18" spans="1:3" ht="15" customHeight="1">
      <c r="A18" s="624" t="s">
        <v>342</v>
      </c>
      <c r="B18" s="625" t="s">
        <v>343</v>
      </c>
      <c r="C18" s="626">
        <v>0</v>
      </c>
    </row>
    <row r="19" spans="1:3" ht="15" customHeight="1">
      <c r="A19" s="624" t="s">
        <v>344</v>
      </c>
      <c r="B19" s="625" t="s">
        <v>345</v>
      </c>
      <c r="C19" s="626">
        <v>0</v>
      </c>
    </row>
    <row r="20" spans="1:3" ht="15" customHeight="1">
      <c r="A20" s="624" t="s">
        <v>346</v>
      </c>
      <c r="B20" s="625" t="s">
        <v>347</v>
      </c>
      <c r="C20" s="626">
        <v>210602</v>
      </c>
    </row>
    <row r="21" spans="1:3" ht="15" customHeight="1">
      <c r="A21" s="624" t="s">
        <v>348</v>
      </c>
      <c r="B21" s="625" t="s">
        <v>349</v>
      </c>
      <c r="C21" s="626">
        <v>0</v>
      </c>
    </row>
    <row r="22" spans="1:3" ht="15" customHeight="1">
      <c r="A22" s="624" t="s">
        <v>350</v>
      </c>
      <c r="B22" s="625" t="s">
        <v>351</v>
      </c>
      <c r="C22" s="626">
        <v>210602</v>
      </c>
    </row>
    <row r="23" spans="1:3" ht="15" customHeight="1">
      <c r="A23" s="624" t="s">
        <v>352</v>
      </c>
      <c r="B23" s="625" t="s">
        <v>353</v>
      </c>
      <c r="C23" s="626">
        <v>0</v>
      </c>
    </row>
    <row r="24" spans="1:3" ht="15" customHeight="1" thickBot="1">
      <c r="A24" s="627" t="s">
        <v>354</v>
      </c>
      <c r="B24" s="628" t="s">
        <v>355</v>
      </c>
      <c r="C24" s="629">
        <v>0</v>
      </c>
    </row>
    <row r="25" spans="1:3" ht="15" customHeight="1" thickBot="1">
      <c r="A25" s="3"/>
      <c r="B25" s="3"/>
      <c r="C25" s="3"/>
    </row>
    <row r="26" spans="1:3" ht="15" customHeight="1">
      <c r="A26" s="612" t="s">
        <v>358</v>
      </c>
      <c r="B26" s="613"/>
      <c r="C26" s="614"/>
    </row>
    <row r="27" spans="1:3" ht="15" customHeight="1">
      <c r="A27" s="615"/>
      <c r="B27" s="616"/>
      <c r="C27" s="617"/>
    </row>
    <row r="28" spans="1:3" ht="15" customHeight="1" thickBot="1">
      <c r="A28" s="618"/>
      <c r="B28" s="619"/>
      <c r="C28" s="620" t="s">
        <v>143</v>
      </c>
    </row>
    <row r="29" spans="1:3" ht="15" customHeight="1">
      <c r="A29" s="621" t="s">
        <v>318</v>
      </c>
      <c r="B29" s="622" t="s">
        <v>319</v>
      </c>
      <c r="C29" s="623">
        <v>15148</v>
      </c>
    </row>
    <row r="30" spans="1:3" ht="15" customHeight="1">
      <c r="A30" s="621" t="s">
        <v>320</v>
      </c>
      <c r="B30" s="622" t="s">
        <v>321</v>
      </c>
      <c r="C30" s="623">
        <v>162077</v>
      </c>
    </row>
    <row r="31" spans="1:3" ht="15" customHeight="1">
      <c r="A31" s="624" t="s">
        <v>322</v>
      </c>
      <c r="B31" s="625" t="s">
        <v>323</v>
      </c>
      <c r="C31" s="626">
        <v>-146929</v>
      </c>
    </row>
    <row r="32" spans="1:3" ht="15" customHeight="1">
      <c r="A32" s="621" t="s">
        <v>324</v>
      </c>
      <c r="B32" s="622" t="s">
        <v>325</v>
      </c>
      <c r="C32" s="623">
        <v>147400</v>
      </c>
    </row>
    <row r="33" spans="1:3" ht="15" customHeight="1">
      <c r="A33" s="621" t="s">
        <v>326</v>
      </c>
      <c r="B33" s="622" t="s">
        <v>327</v>
      </c>
      <c r="C33" s="623">
        <v>0</v>
      </c>
    </row>
    <row r="34" spans="1:3" ht="15" customHeight="1">
      <c r="A34" s="624" t="s">
        <v>328</v>
      </c>
      <c r="B34" s="625" t="s">
        <v>329</v>
      </c>
      <c r="C34" s="626">
        <v>147400</v>
      </c>
    </row>
    <row r="35" spans="1:3" ht="15" customHeight="1">
      <c r="A35" s="624" t="s">
        <v>330</v>
      </c>
      <c r="B35" s="625" t="s">
        <v>331</v>
      </c>
      <c r="C35" s="626">
        <v>471</v>
      </c>
    </row>
    <row r="36" spans="1:3" ht="15" customHeight="1">
      <c r="A36" s="621" t="s">
        <v>332</v>
      </c>
      <c r="B36" s="622" t="s">
        <v>333</v>
      </c>
      <c r="C36" s="623">
        <v>0</v>
      </c>
    </row>
    <row r="37" spans="1:3" ht="15" customHeight="1">
      <c r="A37" s="621" t="s">
        <v>334</v>
      </c>
      <c r="B37" s="622" t="s">
        <v>335</v>
      </c>
      <c r="C37" s="623">
        <v>0</v>
      </c>
    </row>
    <row r="38" spans="1:3" ht="15" customHeight="1">
      <c r="A38" s="624" t="s">
        <v>336</v>
      </c>
      <c r="B38" s="625" t="s">
        <v>337</v>
      </c>
      <c r="C38" s="626">
        <v>0</v>
      </c>
    </row>
    <row r="39" spans="1:3" ht="15" customHeight="1">
      <c r="A39" s="621" t="s">
        <v>338</v>
      </c>
      <c r="B39" s="622" t="s">
        <v>339</v>
      </c>
      <c r="C39" s="623">
        <v>0</v>
      </c>
    </row>
    <row r="40" spans="1:3" ht="15" customHeight="1">
      <c r="A40" s="621" t="s">
        <v>340</v>
      </c>
      <c r="B40" s="622" t="s">
        <v>341</v>
      </c>
      <c r="C40" s="623">
        <v>0</v>
      </c>
    </row>
    <row r="41" spans="1:3" ht="15" customHeight="1">
      <c r="A41" s="624" t="s">
        <v>342</v>
      </c>
      <c r="B41" s="625" t="s">
        <v>343</v>
      </c>
      <c r="C41" s="626">
        <v>0</v>
      </c>
    </row>
    <row r="42" spans="1:3" ht="15" customHeight="1">
      <c r="A42" s="624" t="s">
        <v>344</v>
      </c>
      <c r="B42" s="625" t="s">
        <v>345</v>
      </c>
      <c r="C42" s="626">
        <v>0</v>
      </c>
    </row>
    <row r="43" spans="1:3" ht="15" customHeight="1">
      <c r="A43" s="624" t="s">
        <v>346</v>
      </c>
      <c r="B43" s="625" t="s">
        <v>347</v>
      </c>
      <c r="C43" s="626">
        <v>471</v>
      </c>
    </row>
    <row r="44" spans="1:3" ht="15" customHeight="1">
      <c r="A44" s="624" t="s">
        <v>348</v>
      </c>
      <c r="B44" s="625" t="s">
        <v>349</v>
      </c>
      <c r="C44" s="626">
        <v>0</v>
      </c>
    </row>
    <row r="45" spans="1:3" ht="15" customHeight="1">
      <c r="A45" s="624" t="s">
        <v>350</v>
      </c>
      <c r="B45" s="625" t="s">
        <v>351</v>
      </c>
      <c r="C45" s="626">
        <v>471</v>
      </c>
    </row>
    <row r="46" spans="1:3" ht="15" customHeight="1">
      <c r="A46" s="624" t="s">
        <v>352</v>
      </c>
      <c r="B46" s="625" t="s">
        <v>353</v>
      </c>
      <c r="C46" s="626">
        <v>0</v>
      </c>
    </row>
    <row r="47" spans="1:3" ht="15" customHeight="1" thickBot="1">
      <c r="A47" s="627" t="s">
        <v>354</v>
      </c>
      <c r="B47" s="628" t="s">
        <v>355</v>
      </c>
      <c r="C47" s="629">
        <v>0</v>
      </c>
    </row>
    <row r="48" spans="1:3" ht="15" customHeight="1" thickBot="1">
      <c r="A48" s="3"/>
      <c r="B48" s="3"/>
      <c r="C48" s="3"/>
    </row>
    <row r="49" spans="1:3" ht="15" customHeight="1">
      <c r="A49" s="612" t="s">
        <v>359</v>
      </c>
      <c r="B49" s="613"/>
      <c r="C49" s="614"/>
    </row>
    <row r="50" spans="1:3" ht="15" customHeight="1">
      <c r="A50" s="615"/>
      <c r="B50" s="616"/>
      <c r="C50" s="617"/>
    </row>
    <row r="51" spans="1:3" ht="15" customHeight="1" thickBot="1">
      <c r="A51" s="618"/>
      <c r="B51" s="619"/>
      <c r="C51" s="620" t="s">
        <v>143</v>
      </c>
    </row>
    <row r="52" spans="1:3" ht="15" customHeight="1">
      <c r="A52" s="630" t="s">
        <v>318</v>
      </c>
      <c r="B52" s="631" t="s">
        <v>319</v>
      </c>
      <c r="C52" s="632">
        <v>225587</v>
      </c>
    </row>
    <row r="53" spans="1:3" ht="15" customHeight="1">
      <c r="A53" s="630" t="s">
        <v>320</v>
      </c>
      <c r="B53" s="631" t="s">
        <v>321</v>
      </c>
      <c r="C53" s="632">
        <v>484322</v>
      </c>
    </row>
    <row r="54" spans="1:3" ht="15" customHeight="1">
      <c r="A54" s="633" t="s">
        <v>322</v>
      </c>
      <c r="B54" s="634" t="s">
        <v>323</v>
      </c>
      <c r="C54" s="635">
        <v>-258735</v>
      </c>
    </row>
    <row r="55" spans="1:3" ht="15" customHeight="1">
      <c r="A55" s="630" t="s">
        <v>324</v>
      </c>
      <c r="B55" s="631" t="s">
        <v>325</v>
      </c>
      <c r="C55" s="632">
        <v>270579</v>
      </c>
    </row>
    <row r="56" spans="1:3" ht="15" customHeight="1">
      <c r="A56" s="630" t="s">
        <v>326</v>
      </c>
      <c r="B56" s="631" t="s">
        <v>327</v>
      </c>
      <c r="C56" s="632">
        <v>0</v>
      </c>
    </row>
    <row r="57" spans="1:3" ht="15" customHeight="1">
      <c r="A57" s="633" t="s">
        <v>328</v>
      </c>
      <c r="B57" s="634" t="s">
        <v>329</v>
      </c>
      <c r="C57" s="635">
        <v>270579</v>
      </c>
    </row>
    <row r="58" spans="1:3" ht="15" customHeight="1">
      <c r="A58" s="633" t="s">
        <v>330</v>
      </c>
      <c r="B58" s="634" t="s">
        <v>331</v>
      </c>
      <c r="C58" s="635">
        <v>11844</v>
      </c>
    </row>
    <row r="59" spans="1:3" ht="15" customHeight="1">
      <c r="A59" s="630" t="s">
        <v>332</v>
      </c>
      <c r="B59" s="631" t="s">
        <v>333</v>
      </c>
      <c r="C59" s="632">
        <v>0</v>
      </c>
    </row>
    <row r="60" spans="1:3" ht="15" customHeight="1">
      <c r="A60" s="630" t="s">
        <v>334</v>
      </c>
      <c r="B60" s="631" t="s">
        <v>335</v>
      </c>
      <c r="C60" s="632">
        <v>0</v>
      </c>
    </row>
    <row r="61" spans="1:3" ht="15" customHeight="1">
      <c r="A61" s="633" t="s">
        <v>336</v>
      </c>
      <c r="B61" s="634" t="s">
        <v>337</v>
      </c>
      <c r="C61" s="635">
        <v>0</v>
      </c>
    </row>
    <row r="62" spans="1:3" ht="15" customHeight="1">
      <c r="A62" s="630" t="s">
        <v>338</v>
      </c>
      <c r="B62" s="631" t="s">
        <v>339</v>
      </c>
      <c r="C62" s="632">
        <v>0</v>
      </c>
    </row>
    <row r="63" spans="1:3" ht="15" customHeight="1">
      <c r="A63" s="630" t="s">
        <v>340</v>
      </c>
      <c r="B63" s="631" t="s">
        <v>341</v>
      </c>
      <c r="C63" s="632">
        <v>0</v>
      </c>
    </row>
    <row r="64" spans="1:3" ht="15" customHeight="1">
      <c r="A64" s="633" t="s">
        <v>342</v>
      </c>
      <c r="B64" s="634" t="s">
        <v>343</v>
      </c>
      <c r="C64" s="635">
        <v>0</v>
      </c>
    </row>
    <row r="65" spans="1:3" ht="15" customHeight="1">
      <c r="A65" s="633" t="s">
        <v>344</v>
      </c>
      <c r="B65" s="634" t="s">
        <v>345</v>
      </c>
      <c r="C65" s="635">
        <v>0</v>
      </c>
    </row>
    <row r="66" spans="1:3" ht="15" customHeight="1">
      <c r="A66" s="633" t="s">
        <v>346</v>
      </c>
      <c r="B66" s="634" t="s">
        <v>347</v>
      </c>
      <c r="C66" s="635">
        <v>11844</v>
      </c>
    </row>
    <row r="67" spans="1:3" ht="15" customHeight="1">
      <c r="A67" s="633" t="s">
        <v>348</v>
      </c>
      <c r="B67" s="634" t="s">
        <v>349</v>
      </c>
      <c r="C67" s="635">
        <v>0</v>
      </c>
    </row>
    <row r="68" spans="1:3" ht="15" customHeight="1">
      <c r="A68" s="633" t="s">
        <v>350</v>
      </c>
      <c r="B68" s="634" t="s">
        <v>351</v>
      </c>
      <c r="C68" s="635">
        <v>11844</v>
      </c>
    </row>
    <row r="69" spans="1:3" ht="15" customHeight="1">
      <c r="A69" s="633" t="s">
        <v>352</v>
      </c>
      <c r="B69" s="634" t="s">
        <v>353</v>
      </c>
      <c r="C69" s="635">
        <v>0</v>
      </c>
    </row>
    <row r="70" spans="1:3" ht="15" customHeight="1">
      <c r="A70" s="633" t="s">
        <v>354</v>
      </c>
      <c r="B70" s="634" t="s">
        <v>355</v>
      </c>
      <c r="C70" s="635">
        <v>0</v>
      </c>
    </row>
    <row r="71" spans="1:3" ht="15" customHeight="1" thickBot="1">
      <c r="A71" s="3"/>
      <c r="B71" s="3"/>
      <c r="C71" s="3"/>
    </row>
    <row r="72" spans="1:3" ht="15" customHeight="1">
      <c r="A72" s="612" t="s">
        <v>360</v>
      </c>
      <c r="B72" s="613"/>
      <c r="C72" s="614"/>
    </row>
    <row r="73" spans="1:3" ht="15" customHeight="1">
      <c r="A73" s="615"/>
      <c r="B73" s="616"/>
      <c r="C73" s="617"/>
    </row>
    <row r="74" spans="1:3" ht="15" customHeight="1" thickBot="1">
      <c r="A74" s="618"/>
      <c r="B74" s="619"/>
      <c r="C74" s="620" t="s">
        <v>143</v>
      </c>
    </row>
    <row r="75" spans="1:3" ht="15" customHeight="1">
      <c r="A75" s="630" t="s">
        <v>318</v>
      </c>
      <c r="B75" s="631" t="s">
        <v>319</v>
      </c>
      <c r="C75" s="632">
        <v>13606</v>
      </c>
    </row>
    <row r="76" spans="1:3" ht="15" customHeight="1">
      <c r="A76" s="630" t="s">
        <v>320</v>
      </c>
      <c r="B76" s="631" t="s">
        <v>321</v>
      </c>
      <c r="C76" s="632">
        <v>53462</v>
      </c>
    </row>
    <row r="77" spans="1:3" ht="15" customHeight="1">
      <c r="A77" s="633" t="s">
        <v>322</v>
      </c>
      <c r="B77" s="634" t="s">
        <v>323</v>
      </c>
      <c r="C77" s="635">
        <v>-39856</v>
      </c>
    </row>
    <row r="78" spans="1:3" ht="15" customHeight="1">
      <c r="A78" s="630" t="s">
        <v>324</v>
      </c>
      <c r="B78" s="631" t="s">
        <v>325</v>
      </c>
      <c r="C78" s="632">
        <v>41008</v>
      </c>
    </row>
    <row r="79" spans="1:3" ht="15" customHeight="1">
      <c r="A79" s="630" t="s">
        <v>326</v>
      </c>
      <c r="B79" s="631" t="s">
        <v>327</v>
      </c>
      <c r="C79" s="632">
        <v>0</v>
      </c>
    </row>
    <row r="80" spans="1:3" ht="15" customHeight="1">
      <c r="A80" s="633" t="s">
        <v>328</v>
      </c>
      <c r="B80" s="634" t="s">
        <v>329</v>
      </c>
      <c r="C80" s="635">
        <v>41008</v>
      </c>
    </row>
    <row r="81" spans="1:3" ht="15" customHeight="1">
      <c r="A81" s="633" t="s">
        <v>330</v>
      </c>
      <c r="B81" s="634" t="s">
        <v>331</v>
      </c>
      <c r="C81" s="635">
        <v>1152</v>
      </c>
    </row>
    <row r="82" spans="1:3" ht="15" customHeight="1">
      <c r="A82" s="630" t="s">
        <v>332</v>
      </c>
      <c r="B82" s="631" t="s">
        <v>333</v>
      </c>
      <c r="C82" s="632">
        <v>0</v>
      </c>
    </row>
    <row r="83" spans="1:3" ht="15" customHeight="1">
      <c r="A83" s="630" t="s">
        <v>334</v>
      </c>
      <c r="B83" s="631" t="s">
        <v>335</v>
      </c>
      <c r="C83" s="632">
        <v>0</v>
      </c>
    </row>
    <row r="84" spans="1:3" ht="15" customHeight="1">
      <c r="A84" s="633" t="s">
        <v>336</v>
      </c>
      <c r="B84" s="634" t="s">
        <v>337</v>
      </c>
      <c r="C84" s="635">
        <v>0</v>
      </c>
    </row>
    <row r="85" spans="1:3" ht="15" customHeight="1">
      <c r="A85" s="630" t="s">
        <v>338</v>
      </c>
      <c r="B85" s="631" t="s">
        <v>339</v>
      </c>
      <c r="C85" s="632">
        <v>0</v>
      </c>
    </row>
    <row r="86" spans="1:3" ht="15" customHeight="1">
      <c r="A86" s="630" t="s">
        <v>340</v>
      </c>
      <c r="B86" s="631" t="s">
        <v>341</v>
      </c>
      <c r="C86" s="632">
        <v>0</v>
      </c>
    </row>
    <row r="87" spans="1:3" ht="15" customHeight="1">
      <c r="A87" s="633" t="s">
        <v>342</v>
      </c>
      <c r="B87" s="634" t="s">
        <v>343</v>
      </c>
      <c r="C87" s="635">
        <v>0</v>
      </c>
    </row>
    <row r="88" spans="1:3" ht="15" customHeight="1">
      <c r="A88" s="633" t="s">
        <v>344</v>
      </c>
      <c r="B88" s="634" t="s">
        <v>345</v>
      </c>
      <c r="C88" s="635">
        <v>0</v>
      </c>
    </row>
    <row r="89" spans="1:3" ht="15" customHeight="1">
      <c r="A89" s="633" t="s">
        <v>346</v>
      </c>
      <c r="B89" s="634" t="s">
        <v>347</v>
      </c>
      <c r="C89" s="635">
        <v>1152</v>
      </c>
    </row>
    <row r="90" spans="1:3" ht="15" customHeight="1">
      <c r="A90" s="633" t="s">
        <v>348</v>
      </c>
      <c r="B90" s="634" t="s">
        <v>349</v>
      </c>
      <c r="C90" s="635">
        <v>0</v>
      </c>
    </row>
    <row r="91" spans="1:3" ht="15" customHeight="1">
      <c r="A91" s="633" t="s">
        <v>350</v>
      </c>
      <c r="B91" s="634" t="s">
        <v>351</v>
      </c>
      <c r="C91" s="635">
        <v>1152</v>
      </c>
    </row>
    <row r="92" spans="1:3" ht="15" customHeight="1">
      <c r="A92" s="633" t="s">
        <v>352</v>
      </c>
      <c r="B92" s="634" t="s">
        <v>353</v>
      </c>
      <c r="C92" s="635">
        <v>0</v>
      </c>
    </row>
    <row r="93" spans="1:3" ht="15" customHeight="1">
      <c r="A93" s="633" t="s">
        <v>354</v>
      </c>
      <c r="B93" s="634" t="s">
        <v>355</v>
      </c>
      <c r="C93" s="635">
        <v>0</v>
      </c>
    </row>
    <row r="94" spans="1:3" ht="15" customHeight="1" thickBot="1">
      <c r="A94" s="3"/>
      <c r="B94" s="3"/>
      <c r="C94" s="3"/>
    </row>
    <row r="95" spans="1:3" ht="15" customHeight="1">
      <c r="A95" s="612" t="s">
        <v>361</v>
      </c>
      <c r="B95" s="613"/>
      <c r="C95" s="614"/>
    </row>
    <row r="96" spans="1:3" ht="15" customHeight="1">
      <c r="A96" s="615"/>
      <c r="B96" s="616"/>
      <c r="C96" s="617"/>
    </row>
    <row r="97" spans="1:3" ht="15" customHeight="1" thickBot="1">
      <c r="A97" s="618"/>
      <c r="B97" s="619"/>
      <c r="C97" s="620" t="s">
        <v>143</v>
      </c>
    </row>
    <row r="98" spans="1:3" ht="15" customHeight="1">
      <c r="A98" s="630" t="s">
        <v>318</v>
      </c>
      <c r="B98" s="631" t="s">
        <v>319</v>
      </c>
      <c r="C98" s="632">
        <v>478</v>
      </c>
    </row>
    <row r="99" spans="1:3" ht="15" customHeight="1">
      <c r="A99" s="630" t="s">
        <v>320</v>
      </c>
      <c r="B99" s="631" t="s">
        <v>321</v>
      </c>
      <c r="C99" s="632">
        <v>243110</v>
      </c>
    </row>
    <row r="100" spans="1:3" ht="15" customHeight="1">
      <c r="A100" s="633" t="s">
        <v>322</v>
      </c>
      <c r="B100" s="634" t="s">
        <v>323</v>
      </c>
      <c r="C100" s="635">
        <v>-242632</v>
      </c>
    </row>
    <row r="101" spans="1:3" ht="15" customHeight="1">
      <c r="A101" s="630" t="s">
        <v>324</v>
      </c>
      <c r="B101" s="631" t="s">
        <v>325</v>
      </c>
      <c r="C101" s="632">
        <v>242855</v>
      </c>
    </row>
    <row r="102" spans="1:3" ht="15" customHeight="1">
      <c r="A102" s="630" t="s">
        <v>326</v>
      </c>
      <c r="B102" s="631" t="s">
        <v>327</v>
      </c>
      <c r="C102" s="632">
        <v>0</v>
      </c>
    </row>
    <row r="103" spans="1:3" ht="15" customHeight="1">
      <c r="A103" s="633" t="s">
        <v>328</v>
      </c>
      <c r="B103" s="634" t="s">
        <v>329</v>
      </c>
      <c r="C103" s="635">
        <v>242855</v>
      </c>
    </row>
    <row r="104" spans="1:3" ht="15" customHeight="1">
      <c r="A104" s="633" t="s">
        <v>330</v>
      </c>
      <c r="B104" s="634" t="s">
        <v>331</v>
      </c>
      <c r="C104" s="635">
        <v>223</v>
      </c>
    </row>
    <row r="105" spans="1:3" ht="15" customHeight="1">
      <c r="A105" s="630" t="s">
        <v>332</v>
      </c>
      <c r="B105" s="631" t="s">
        <v>333</v>
      </c>
      <c r="C105" s="632">
        <v>0</v>
      </c>
    </row>
    <row r="106" spans="1:3" ht="15" customHeight="1">
      <c r="A106" s="630" t="s">
        <v>334</v>
      </c>
      <c r="B106" s="631" t="s">
        <v>335</v>
      </c>
      <c r="C106" s="632">
        <v>0</v>
      </c>
    </row>
    <row r="107" spans="1:3" ht="15" customHeight="1">
      <c r="A107" s="633" t="s">
        <v>336</v>
      </c>
      <c r="B107" s="634" t="s">
        <v>337</v>
      </c>
      <c r="C107" s="635">
        <v>0</v>
      </c>
    </row>
    <row r="108" spans="1:3" ht="15" customHeight="1">
      <c r="A108" s="630" t="s">
        <v>338</v>
      </c>
      <c r="B108" s="631" t="s">
        <v>339</v>
      </c>
      <c r="C108" s="632">
        <v>0</v>
      </c>
    </row>
    <row r="109" spans="1:3" ht="15" customHeight="1">
      <c r="A109" s="630" t="s">
        <v>340</v>
      </c>
      <c r="B109" s="631" t="s">
        <v>341</v>
      </c>
      <c r="C109" s="632">
        <v>0</v>
      </c>
    </row>
    <row r="110" spans="1:3" ht="15" customHeight="1">
      <c r="A110" s="633" t="s">
        <v>342</v>
      </c>
      <c r="B110" s="634" t="s">
        <v>343</v>
      </c>
      <c r="C110" s="635">
        <v>0</v>
      </c>
    </row>
    <row r="111" spans="1:3" ht="15" customHeight="1">
      <c r="A111" s="633" t="s">
        <v>344</v>
      </c>
      <c r="B111" s="634" t="s">
        <v>345</v>
      </c>
      <c r="C111" s="635">
        <v>0</v>
      </c>
    </row>
    <row r="112" spans="1:3" ht="15" customHeight="1">
      <c r="A112" s="633" t="s">
        <v>346</v>
      </c>
      <c r="B112" s="634" t="s">
        <v>347</v>
      </c>
      <c r="C112" s="635">
        <v>223</v>
      </c>
    </row>
    <row r="113" spans="1:3" ht="15" customHeight="1">
      <c r="A113" s="633" t="s">
        <v>348</v>
      </c>
      <c r="B113" s="634" t="s">
        <v>349</v>
      </c>
      <c r="C113" s="635">
        <v>223</v>
      </c>
    </row>
    <row r="114" spans="1:3" ht="15" customHeight="1">
      <c r="A114" s="633" t="s">
        <v>350</v>
      </c>
      <c r="B114" s="634" t="s">
        <v>351</v>
      </c>
      <c r="C114" s="635">
        <v>0</v>
      </c>
    </row>
    <row r="115" spans="1:3" ht="15" customHeight="1">
      <c r="A115" s="633" t="s">
        <v>352</v>
      </c>
      <c r="B115" s="634" t="s">
        <v>353</v>
      </c>
      <c r="C115" s="635">
        <v>0</v>
      </c>
    </row>
    <row r="116" spans="1:3" ht="15" customHeight="1">
      <c r="A116" s="633" t="s">
        <v>354</v>
      </c>
      <c r="B116" s="634" t="s">
        <v>355</v>
      </c>
      <c r="C116" s="635">
        <v>0</v>
      </c>
    </row>
    <row r="117" spans="1:3" ht="15" customHeight="1">
      <c r="A117" s="3"/>
      <c r="B117" s="3"/>
      <c r="C117" s="3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6">
    <mergeCell ref="A95:C95"/>
    <mergeCell ref="A3:C3"/>
    <mergeCell ref="A1:C1"/>
    <mergeCell ref="A26:C26"/>
    <mergeCell ref="A49:C49"/>
    <mergeCell ref="A72:C72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56.8515625" style="0" customWidth="1"/>
    <col min="3" max="3" width="15.7109375" style="0" customWidth="1"/>
    <col min="4" max="4" width="14.00390625" style="0" customWidth="1"/>
    <col min="5" max="5" width="15.7109375" style="0" customWidth="1"/>
  </cols>
  <sheetData>
    <row r="1" spans="1:5" ht="12.75">
      <c r="A1" s="391" t="s">
        <v>974</v>
      </c>
      <c r="B1" s="422"/>
      <c r="C1" s="422"/>
      <c r="D1" s="422"/>
      <c r="E1" s="422"/>
    </row>
    <row r="2" ht="13.5" thickBot="1"/>
    <row r="3" spans="1:5" ht="12.75">
      <c r="A3" s="495" t="s">
        <v>657</v>
      </c>
      <c r="B3" s="496"/>
      <c r="C3" s="496"/>
      <c r="D3" s="496"/>
      <c r="E3" s="497"/>
    </row>
    <row r="4" spans="1:5" ht="15">
      <c r="A4" s="278"/>
      <c r="B4" s="279"/>
      <c r="C4" s="279" t="s">
        <v>362</v>
      </c>
      <c r="D4" s="279" t="s">
        <v>363</v>
      </c>
      <c r="E4" s="280" t="s">
        <v>364</v>
      </c>
    </row>
    <row r="5" spans="1:5" ht="12.75">
      <c r="A5" s="281" t="s">
        <v>365</v>
      </c>
      <c r="B5" s="282" t="s">
        <v>366</v>
      </c>
      <c r="C5" s="210"/>
      <c r="D5" s="210"/>
      <c r="E5" s="283"/>
    </row>
    <row r="6" spans="1:5" ht="12.75">
      <c r="A6" s="284" t="s">
        <v>318</v>
      </c>
      <c r="B6" s="285" t="s">
        <v>367</v>
      </c>
      <c r="C6" s="286">
        <v>490444</v>
      </c>
      <c r="D6" s="286">
        <v>-486542</v>
      </c>
      <c r="E6" s="287">
        <v>3798</v>
      </c>
    </row>
    <row r="7" spans="1:5" ht="12.75">
      <c r="A7" s="284" t="s">
        <v>320</v>
      </c>
      <c r="B7" s="285" t="s">
        <v>368</v>
      </c>
      <c r="C7" s="286">
        <v>13584</v>
      </c>
      <c r="D7" s="286">
        <v>-1377</v>
      </c>
      <c r="E7" s="287">
        <v>7818</v>
      </c>
    </row>
    <row r="8" spans="1:5" ht="12.75">
      <c r="A8" s="284" t="s">
        <v>322</v>
      </c>
      <c r="B8" s="285" t="s">
        <v>369</v>
      </c>
      <c r="C8" s="286">
        <v>0</v>
      </c>
      <c r="D8" s="286">
        <v>0</v>
      </c>
      <c r="E8" s="287">
        <v>0</v>
      </c>
    </row>
    <row r="9" spans="1:5" ht="12.75">
      <c r="A9" s="281" t="s">
        <v>324</v>
      </c>
      <c r="B9" s="282" t="s">
        <v>370</v>
      </c>
      <c r="C9" s="288">
        <v>504028</v>
      </c>
      <c r="D9" s="288">
        <v>-487919</v>
      </c>
      <c r="E9" s="289">
        <v>11616</v>
      </c>
    </row>
    <row r="10" spans="1:5" ht="12.75">
      <c r="A10" s="284" t="s">
        <v>326</v>
      </c>
      <c r="B10" s="285" t="s">
        <v>371</v>
      </c>
      <c r="C10" s="286">
        <v>8598175</v>
      </c>
      <c r="D10" s="286">
        <v>501400</v>
      </c>
      <c r="E10" s="287">
        <v>9535076</v>
      </c>
    </row>
    <row r="11" spans="1:5" ht="12.75">
      <c r="A11" s="284" t="s">
        <v>328</v>
      </c>
      <c r="B11" s="285" t="s">
        <v>372</v>
      </c>
      <c r="C11" s="286">
        <v>105360</v>
      </c>
      <c r="D11" s="286">
        <v>-1474</v>
      </c>
      <c r="E11" s="287">
        <v>85152</v>
      </c>
    </row>
    <row r="12" spans="1:5" ht="12.75">
      <c r="A12" s="284" t="s">
        <v>330</v>
      </c>
      <c r="B12" s="285" t="s">
        <v>373</v>
      </c>
      <c r="C12" s="286">
        <v>0</v>
      </c>
      <c r="D12" s="286">
        <v>0</v>
      </c>
      <c r="E12" s="287">
        <v>0</v>
      </c>
    </row>
    <row r="13" spans="1:5" ht="12.75">
      <c r="A13" s="284" t="s">
        <v>332</v>
      </c>
      <c r="B13" s="285" t="s">
        <v>374</v>
      </c>
      <c r="C13" s="286">
        <v>33950</v>
      </c>
      <c r="D13" s="286">
        <v>0</v>
      </c>
      <c r="E13" s="287">
        <v>85213</v>
      </c>
    </row>
    <row r="14" spans="1:5" ht="12.75">
      <c r="A14" s="284" t="s">
        <v>334</v>
      </c>
      <c r="B14" s="285" t="s">
        <v>375</v>
      </c>
      <c r="C14" s="286">
        <v>0</v>
      </c>
      <c r="D14" s="286">
        <v>0</v>
      </c>
      <c r="E14" s="287">
        <v>0</v>
      </c>
    </row>
    <row r="15" spans="1:5" ht="12.75">
      <c r="A15" s="281" t="s">
        <v>336</v>
      </c>
      <c r="B15" s="282" t="s">
        <v>376</v>
      </c>
      <c r="C15" s="288">
        <v>8737485</v>
      </c>
      <c r="D15" s="288">
        <v>499926</v>
      </c>
      <c r="E15" s="289">
        <v>9705441</v>
      </c>
    </row>
    <row r="16" spans="1:5" ht="12.75">
      <c r="A16" s="284" t="s">
        <v>338</v>
      </c>
      <c r="B16" s="285" t="s">
        <v>377</v>
      </c>
      <c r="C16" s="286">
        <v>73745</v>
      </c>
      <c r="D16" s="286">
        <v>0</v>
      </c>
      <c r="E16" s="287">
        <v>73752</v>
      </c>
    </row>
    <row r="17" spans="1:5" ht="12.75">
      <c r="A17" s="284" t="s">
        <v>340</v>
      </c>
      <c r="B17" s="285" t="s">
        <v>378</v>
      </c>
      <c r="C17" s="286">
        <v>0</v>
      </c>
      <c r="D17" s="286">
        <v>0</v>
      </c>
      <c r="E17" s="287">
        <v>0</v>
      </c>
    </row>
    <row r="18" spans="1:5" ht="12.75">
      <c r="A18" s="284" t="s">
        <v>342</v>
      </c>
      <c r="B18" s="285" t="s">
        <v>379</v>
      </c>
      <c r="C18" s="286">
        <v>0</v>
      </c>
      <c r="D18" s="286">
        <v>0</v>
      </c>
      <c r="E18" s="287">
        <v>0</v>
      </c>
    </row>
    <row r="19" spans="1:5" ht="26.25">
      <c r="A19" s="284" t="s">
        <v>344</v>
      </c>
      <c r="B19" s="285" t="s">
        <v>380</v>
      </c>
      <c r="C19" s="286">
        <v>0</v>
      </c>
      <c r="D19" s="286">
        <v>0</v>
      </c>
      <c r="E19" s="287">
        <v>0</v>
      </c>
    </row>
    <row r="20" spans="1:5" ht="12.75">
      <c r="A20" s="284" t="s">
        <v>346</v>
      </c>
      <c r="B20" s="285" t="s">
        <v>381</v>
      </c>
      <c r="C20" s="286">
        <v>0</v>
      </c>
      <c r="D20" s="286">
        <v>0</v>
      </c>
      <c r="E20" s="287">
        <v>0</v>
      </c>
    </row>
    <row r="21" spans="1:5" ht="12.75">
      <c r="A21" s="284" t="s">
        <v>348</v>
      </c>
      <c r="B21" s="285" t="s">
        <v>382</v>
      </c>
      <c r="C21" s="286">
        <v>0</v>
      </c>
      <c r="D21" s="286">
        <v>0</v>
      </c>
      <c r="E21" s="287">
        <v>0</v>
      </c>
    </row>
    <row r="22" spans="1:5" ht="12.75">
      <c r="A22" s="284" t="s">
        <v>350</v>
      </c>
      <c r="B22" s="285" t="s">
        <v>383</v>
      </c>
      <c r="C22" s="286">
        <v>0</v>
      </c>
      <c r="D22" s="286">
        <v>0</v>
      </c>
      <c r="E22" s="287">
        <v>0</v>
      </c>
    </row>
    <row r="23" spans="1:5" ht="26.25">
      <c r="A23" s="281" t="s">
        <v>352</v>
      </c>
      <c r="B23" s="282" t="s">
        <v>384</v>
      </c>
      <c r="C23" s="288">
        <v>73745</v>
      </c>
      <c r="D23" s="288">
        <v>0</v>
      </c>
      <c r="E23" s="289">
        <v>73752</v>
      </c>
    </row>
    <row r="24" spans="1:5" ht="12.75">
      <c r="A24" s="284" t="s">
        <v>354</v>
      </c>
      <c r="B24" s="285" t="s">
        <v>385</v>
      </c>
      <c r="C24" s="286">
        <v>0</v>
      </c>
      <c r="D24" s="286">
        <v>0</v>
      </c>
      <c r="E24" s="287">
        <v>0</v>
      </c>
    </row>
    <row r="25" spans="1:5" ht="26.25">
      <c r="A25" s="284" t="s">
        <v>386</v>
      </c>
      <c r="B25" s="285" t="s">
        <v>387</v>
      </c>
      <c r="C25" s="286">
        <v>0</v>
      </c>
      <c r="D25" s="286">
        <v>0</v>
      </c>
      <c r="E25" s="287">
        <v>0</v>
      </c>
    </row>
    <row r="26" spans="1:5" ht="26.25">
      <c r="A26" s="281" t="s">
        <v>388</v>
      </c>
      <c r="B26" s="282" t="s">
        <v>389</v>
      </c>
      <c r="C26" s="288">
        <v>0</v>
      </c>
      <c r="D26" s="288">
        <v>0</v>
      </c>
      <c r="E26" s="289">
        <v>0</v>
      </c>
    </row>
    <row r="27" spans="1:5" ht="26.25">
      <c r="A27" s="281" t="s">
        <v>390</v>
      </c>
      <c r="B27" s="282" t="s">
        <v>391</v>
      </c>
      <c r="C27" s="288">
        <v>9315258</v>
      </c>
      <c r="D27" s="288">
        <v>12007</v>
      </c>
      <c r="E27" s="289">
        <v>9790809</v>
      </c>
    </row>
    <row r="28" spans="1:5" ht="12.75">
      <c r="A28" s="284" t="s">
        <v>392</v>
      </c>
      <c r="B28" s="285" t="s">
        <v>393</v>
      </c>
      <c r="C28" s="286">
        <v>3569</v>
      </c>
      <c r="D28" s="286">
        <v>0</v>
      </c>
      <c r="E28" s="287">
        <v>1497</v>
      </c>
    </row>
    <row r="29" spans="1:5" ht="12.75">
      <c r="A29" s="284" t="s">
        <v>394</v>
      </c>
      <c r="B29" s="285" t="s">
        <v>395</v>
      </c>
      <c r="C29" s="286">
        <v>0</v>
      </c>
      <c r="D29" s="286">
        <v>0</v>
      </c>
      <c r="E29" s="287">
        <v>0</v>
      </c>
    </row>
    <row r="30" spans="1:5" ht="12.75">
      <c r="A30" s="284" t="s">
        <v>396</v>
      </c>
      <c r="B30" s="285" t="s">
        <v>397</v>
      </c>
      <c r="C30" s="286">
        <v>0</v>
      </c>
      <c r="D30" s="286">
        <v>0</v>
      </c>
      <c r="E30" s="287">
        <v>0</v>
      </c>
    </row>
    <row r="31" spans="1:5" ht="12.75">
      <c r="A31" s="284" t="s">
        <v>398</v>
      </c>
      <c r="B31" s="285" t="s">
        <v>399</v>
      </c>
      <c r="C31" s="286">
        <v>0</v>
      </c>
      <c r="D31" s="286">
        <v>0</v>
      </c>
      <c r="E31" s="287">
        <v>0</v>
      </c>
    </row>
    <row r="32" spans="1:5" ht="12.75">
      <c r="A32" s="284" t="s">
        <v>400</v>
      </c>
      <c r="B32" s="285" t="s">
        <v>401</v>
      </c>
      <c r="C32" s="286">
        <v>0</v>
      </c>
      <c r="D32" s="286">
        <v>0</v>
      </c>
      <c r="E32" s="287">
        <v>0</v>
      </c>
    </row>
    <row r="33" spans="1:5" ht="12.75">
      <c r="A33" s="281" t="s">
        <v>402</v>
      </c>
      <c r="B33" s="282" t="s">
        <v>403</v>
      </c>
      <c r="C33" s="288">
        <v>3569</v>
      </c>
      <c r="D33" s="288">
        <v>0</v>
      </c>
      <c r="E33" s="289">
        <v>1497</v>
      </c>
    </row>
    <row r="34" spans="1:5" ht="12.75">
      <c r="A34" s="284" t="s">
        <v>404</v>
      </c>
      <c r="B34" s="285" t="s">
        <v>405</v>
      </c>
      <c r="C34" s="286">
        <v>0</v>
      </c>
      <c r="D34" s="286">
        <v>0</v>
      </c>
      <c r="E34" s="287">
        <v>0</v>
      </c>
    </row>
    <row r="35" spans="1:5" ht="26.25">
      <c r="A35" s="284" t="s">
        <v>406</v>
      </c>
      <c r="B35" s="285" t="s">
        <v>407</v>
      </c>
      <c r="C35" s="286">
        <v>0</v>
      </c>
      <c r="D35" s="286">
        <v>0</v>
      </c>
      <c r="E35" s="287">
        <v>0</v>
      </c>
    </row>
    <row r="36" spans="1:5" ht="12.75">
      <c r="A36" s="284" t="s">
        <v>408</v>
      </c>
      <c r="B36" s="285" t="s">
        <v>409</v>
      </c>
      <c r="C36" s="286">
        <v>0</v>
      </c>
      <c r="D36" s="286">
        <v>0</v>
      </c>
      <c r="E36" s="287">
        <v>0</v>
      </c>
    </row>
    <row r="37" spans="1:5" ht="12.75">
      <c r="A37" s="284" t="s">
        <v>410</v>
      </c>
      <c r="B37" s="285" t="s">
        <v>411</v>
      </c>
      <c r="C37" s="286">
        <v>0</v>
      </c>
      <c r="D37" s="286">
        <v>0</v>
      </c>
      <c r="E37" s="287">
        <v>0</v>
      </c>
    </row>
    <row r="38" spans="1:5" ht="12.75">
      <c r="A38" s="284" t="s">
        <v>412</v>
      </c>
      <c r="B38" s="285" t="s">
        <v>413</v>
      </c>
      <c r="C38" s="286">
        <v>0</v>
      </c>
      <c r="D38" s="286">
        <v>0</v>
      </c>
      <c r="E38" s="287">
        <v>0</v>
      </c>
    </row>
    <row r="39" spans="1:5" ht="12.75">
      <c r="A39" s="284" t="s">
        <v>414</v>
      </c>
      <c r="B39" s="285" t="s">
        <v>415</v>
      </c>
      <c r="C39" s="286">
        <v>0</v>
      </c>
      <c r="D39" s="286">
        <v>0</v>
      </c>
      <c r="E39" s="287">
        <v>0</v>
      </c>
    </row>
    <row r="40" spans="1:5" ht="12.75">
      <c r="A40" s="284" t="s">
        <v>416</v>
      </c>
      <c r="B40" s="285" t="s">
        <v>417</v>
      </c>
      <c r="C40" s="286">
        <v>0</v>
      </c>
      <c r="D40" s="286">
        <v>0</v>
      </c>
      <c r="E40" s="287">
        <v>0</v>
      </c>
    </row>
    <row r="41" spans="1:5" ht="12.75">
      <c r="A41" s="281" t="s">
        <v>418</v>
      </c>
      <c r="B41" s="282" t="s">
        <v>419</v>
      </c>
      <c r="C41" s="288">
        <v>0</v>
      </c>
      <c r="D41" s="288">
        <v>0</v>
      </c>
      <c r="E41" s="289">
        <v>0</v>
      </c>
    </row>
    <row r="42" spans="1:5" ht="26.25">
      <c r="A42" s="281" t="s">
        <v>420</v>
      </c>
      <c r="B42" s="282" t="s">
        <v>421</v>
      </c>
      <c r="C42" s="288">
        <v>3569</v>
      </c>
      <c r="D42" s="288">
        <v>0</v>
      </c>
      <c r="E42" s="289">
        <v>1497</v>
      </c>
    </row>
    <row r="43" spans="1:5" ht="12.75">
      <c r="A43" s="284" t="s">
        <v>422</v>
      </c>
      <c r="B43" s="285" t="s">
        <v>423</v>
      </c>
      <c r="C43" s="286">
        <v>0</v>
      </c>
      <c r="D43" s="286">
        <v>0</v>
      </c>
      <c r="E43" s="287">
        <v>0</v>
      </c>
    </row>
    <row r="44" spans="1:5" ht="12.75">
      <c r="A44" s="284" t="s">
        <v>424</v>
      </c>
      <c r="B44" s="285" t="s">
        <v>425</v>
      </c>
      <c r="C44" s="286">
        <v>188</v>
      </c>
      <c r="D44" s="286">
        <v>0</v>
      </c>
      <c r="E44" s="287">
        <v>583</v>
      </c>
    </row>
    <row r="45" spans="1:5" ht="12.75">
      <c r="A45" s="284" t="s">
        <v>426</v>
      </c>
      <c r="B45" s="285" t="s">
        <v>427</v>
      </c>
      <c r="C45" s="286">
        <v>64309</v>
      </c>
      <c r="D45" s="286">
        <v>0</v>
      </c>
      <c r="E45" s="287">
        <v>228333</v>
      </c>
    </row>
    <row r="46" spans="1:5" ht="12.75">
      <c r="A46" s="284" t="s">
        <v>428</v>
      </c>
      <c r="B46" s="285" t="s">
        <v>429</v>
      </c>
      <c r="C46" s="286">
        <v>0</v>
      </c>
      <c r="D46" s="286">
        <v>0</v>
      </c>
      <c r="E46" s="287">
        <v>0</v>
      </c>
    </row>
    <row r="47" spans="1:5" ht="12.75">
      <c r="A47" s="284" t="s">
        <v>430</v>
      </c>
      <c r="B47" s="285" t="s">
        <v>431</v>
      </c>
      <c r="C47" s="286">
        <v>1567</v>
      </c>
      <c r="D47" s="286">
        <v>0</v>
      </c>
      <c r="E47" s="287">
        <v>1770</v>
      </c>
    </row>
    <row r="48" spans="1:5" ht="12.75">
      <c r="A48" s="281" t="s">
        <v>432</v>
      </c>
      <c r="B48" s="282" t="s">
        <v>433</v>
      </c>
      <c r="C48" s="288">
        <v>66064</v>
      </c>
      <c r="D48" s="288">
        <v>0</v>
      </c>
      <c r="E48" s="289">
        <v>230686</v>
      </c>
    </row>
    <row r="49" spans="1:5" ht="26.25">
      <c r="A49" s="284" t="s">
        <v>434</v>
      </c>
      <c r="B49" s="285" t="s">
        <v>435</v>
      </c>
      <c r="C49" s="286">
        <v>25681</v>
      </c>
      <c r="D49" s="286">
        <v>0</v>
      </c>
      <c r="E49" s="287">
        <v>0</v>
      </c>
    </row>
    <row r="50" spans="1:5" ht="39">
      <c r="A50" s="284" t="s">
        <v>436</v>
      </c>
      <c r="B50" s="285" t="s">
        <v>437</v>
      </c>
      <c r="C50" s="286">
        <v>0</v>
      </c>
      <c r="D50" s="286">
        <v>0</v>
      </c>
      <c r="E50" s="287">
        <v>0</v>
      </c>
    </row>
    <row r="51" spans="1:5" ht="26.25">
      <c r="A51" s="284" t="s">
        <v>438</v>
      </c>
      <c r="B51" s="285" t="s">
        <v>439</v>
      </c>
      <c r="C51" s="286">
        <v>0</v>
      </c>
      <c r="D51" s="286">
        <v>0</v>
      </c>
      <c r="E51" s="287">
        <v>0</v>
      </c>
    </row>
    <row r="52" spans="1:5" ht="39">
      <c r="A52" s="284" t="s">
        <v>440</v>
      </c>
      <c r="B52" s="285" t="s">
        <v>441</v>
      </c>
      <c r="C52" s="286">
        <v>0</v>
      </c>
      <c r="D52" s="286">
        <v>0</v>
      </c>
      <c r="E52" s="287">
        <v>0</v>
      </c>
    </row>
    <row r="53" spans="1:5" ht="26.25">
      <c r="A53" s="284" t="s">
        <v>442</v>
      </c>
      <c r="B53" s="285" t="s">
        <v>443</v>
      </c>
      <c r="C53" s="286">
        <v>70643</v>
      </c>
      <c r="D53" s="286">
        <v>0</v>
      </c>
      <c r="E53" s="287">
        <v>66256</v>
      </c>
    </row>
    <row r="54" spans="1:5" ht="26.25">
      <c r="A54" s="284" t="s">
        <v>444</v>
      </c>
      <c r="B54" s="285" t="s">
        <v>445</v>
      </c>
      <c r="C54" s="286">
        <v>32840</v>
      </c>
      <c r="D54" s="286">
        <v>0</v>
      </c>
      <c r="E54" s="287">
        <v>101900</v>
      </c>
    </row>
    <row r="55" spans="1:5" ht="26.25">
      <c r="A55" s="284" t="s">
        <v>446</v>
      </c>
      <c r="B55" s="285" t="s">
        <v>447</v>
      </c>
      <c r="C55" s="286">
        <v>0</v>
      </c>
      <c r="D55" s="286">
        <v>0</v>
      </c>
      <c r="E55" s="287">
        <v>0</v>
      </c>
    </row>
    <row r="56" spans="1:5" ht="26.25">
      <c r="A56" s="284" t="s">
        <v>448</v>
      </c>
      <c r="B56" s="285" t="s">
        <v>449</v>
      </c>
      <c r="C56" s="286">
        <v>0</v>
      </c>
      <c r="D56" s="286">
        <v>0</v>
      </c>
      <c r="E56" s="287">
        <v>325</v>
      </c>
    </row>
    <row r="57" spans="1:5" ht="39">
      <c r="A57" s="284" t="s">
        <v>450</v>
      </c>
      <c r="B57" s="285" t="s">
        <v>451</v>
      </c>
      <c r="C57" s="286">
        <v>0</v>
      </c>
      <c r="D57" s="286">
        <v>0</v>
      </c>
      <c r="E57" s="287">
        <v>325</v>
      </c>
    </row>
    <row r="58" spans="1:5" ht="26.25">
      <c r="A58" s="284" t="s">
        <v>452</v>
      </c>
      <c r="B58" s="285" t="s">
        <v>453</v>
      </c>
      <c r="C58" s="286">
        <v>0</v>
      </c>
      <c r="D58" s="286">
        <v>0</v>
      </c>
      <c r="E58" s="287">
        <v>4675</v>
      </c>
    </row>
    <row r="59" spans="1:5" ht="39">
      <c r="A59" s="284" t="s">
        <v>454</v>
      </c>
      <c r="B59" s="285" t="s">
        <v>455</v>
      </c>
      <c r="C59" s="286">
        <v>0</v>
      </c>
      <c r="D59" s="286">
        <v>0</v>
      </c>
      <c r="E59" s="287">
        <v>4675</v>
      </c>
    </row>
    <row r="60" spans="1:5" ht="26.25">
      <c r="A60" s="284" t="s">
        <v>456</v>
      </c>
      <c r="B60" s="285" t="s">
        <v>457</v>
      </c>
      <c r="C60" s="286">
        <v>0</v>
      </c>
      <c r="D60" s="286">
        <v>0</v>
      </c>
      <c r="E60" s="287">
        <v>0</v>
      </c>
    </row>
    <row r="61" spans="1:5" ht="26.25">
      <c r="A61" s="284" t="s">
        <v>458</v>
      </c>
      <c r="B61" s="285" t="s">
        <v>459</v>
      </c>
      <c r="C61" s="286">
        <v>0</v>
      </c>
      <c r="D61" s="286">
        <v>0</v>
      </c>
      <c r="E61" s="287">
        <v>0</v>
      </c>
    </row>
    <row r="62" spans="1:5" ht="26.25">
      <c r="A62" s="281" t="s">
        <v>460</v>
      </c>
      <c r="B62" s="282" t="s">
        <v>461</v>
      </c>
      <c r="C62" s="288">
        <v>129164</v>
      </c>
      <c r="D62" s="288">
        <v>0</v>
      </c>
      <c r="E62" s="289">
        <v>173156</v>
      </c>
    </row>
    <row r="63" spans="1:5" ht="39">
      <c r="A63" s="284" t="s">
        <v>462</v>
      </c>
      <c r="B63" s="285" t="s">
        <v>463</v>
      </c>
      <c r="C63" s="286">
        <v>0</v>
      </c>
      <c r="D63" s="286">
        <v>0</v>
      </c>
      <c r="E63" s="287">
        <v>0</v>
      </c>
    </row>
    <row r="64" spans="1:5" ht="39">
      <c r="A64" s="284" t="s">
        <v>464</v>
      </c>
      <c r="B64" s="285" t="s">
        <v>465</v>
      </c>
      <c r="C64" s="286">
        <v>0</v>
      </c>
      <c r="D64" s="286">
        <v>0</v>
      </c>
      <c r="E64" s="287">
        <v>0</v>
      </c>
    </row>
    <row r="65" spans="1:5" ht="39">
      <c r="A65" s="284" t="s">
        <v>466</v>
      </c>
      <c r="B65" s="285" t="s">
        <v>467</v>
      </c>
      <c r="C65" s="286">
        <v>0</v>
      </c>
      <c r="D65" s="286">
        <v>0</v>
      </c>
      <c r="E65" s="287">
        <v>0</v>
      </c>
    </row>
    <row r="66" spans="1:5" ht="39">
      <c r="A66" s="284" t="s">
        <v>468</v>
      </c>
      <c r="B66" s="285" t="s">
        <v>469</v>
      </c>
      <c r="C66" s="286">
        <v>0</v>
      </c>
      <c r="D66" s="286">
        <v>0</v>
      </c>
      <c r="E66" s="287">
        <v>0</v>
      </c>
    </row>
    <row r="67" spans="1:5" ht="26.25">
      <c r="A67" s="284" t="s">
        <v>470</v>
      </c>
      <c r="B67" s="285" t="s">
        <v>471</v>
      </c>
      <c r="C67" s="286">
        <v>0</v>
      </c>
      <c r="D67" s="286">
        <v>0</v>
      </c>
      <c r="E67" s="287">
        <v>0</v>
      </c>
    </row>
    <row r="68" spans="1:5" ht="26.25">
      <c r="A68" s="284" t="s">
        <v>472</v>
      </c>
      <c r="B68" s="285" t="s">
        <v>473</v>
      </c>
      <c r="C68" s="286">
        <v>0</v>
      </c>
      <c r="D68" s="286">
        <v>0</v>
      </c>
      <c r="E68" s="287">
        <v>985</v>
      </c>
    </row>
    <row r="69" spans="1:5" ht="26.25">
      <c r="A69" s="284" t="s">
        <v>474</v>
      </c>
      <c r="B69" s="285" t="s">
        <v>475</v>
      </c>
      <c r="C69" s="286">
        <v>0</v>
      </c>
      <c r="D69" s="286">
        <v>0</v>
      </c>
      <c r="E69" s="287">
        <v>589</v>
      </c>
    </row>
    <row r="70" spans="1:5" ht="26.25">
      <c r="A70" s="284" t="s">
        <v>476</v>
      </c>
      <c r="B70" s="285" t="s">
        <v>477</v>
      </c>
      <c r="C70" s="286">
        <v>5039</v>
      </c>
      <c r="D70" s="286">
        <v>0</v>
      </c>
      <c r="E70" s="287">
        <v>5000</v>
      </c>
    </row>
    <row r="71" spans="1:5" ht="39">
      <c r="A71" s="284" t="s">
        <v>478</v>
      </c>
      <c r="B71" s="285" t="s">
        <v>479</v>
      </c>
      <c r="C71" s="286">
        <v>5039</v>
      </c>
      <c r="D71" s="286">
        <v>0</v>
      </c>
      <c r="E71" s="287">
        <v>5000</v>
      </c>
    </row>
    <row r="72" spans="1:5" ht="26.25">
      <c r="A72" s="284" t="s">
        <v>480</v>
      </c>
      <c r="B72" s="285" t="s">
        <v>481</v>
      </c>
      <c r="C72" s="286">
        <v>0</v>
      </c>
      <c r="D72" s="286">
        <v>0</v>
      </c>
      <c r="E72" s="287">
        <v>623</v>
      </c>
    </row>
    <row r="73" spans="1:5" ht="39">
      <c r="A73" s="284" t="s">
        <v>482</v>
      </c>
      <c r="B73" s="285" t="s">
        <v>483</v>
      </c>
      <c r="C73" s="286">
        <v>0</v>
      </c>
      <c r="D73" s="286">
        <v>0</v>
      </c>
      <c r="E73" s="287">
        <v>623</v>
      </c>
    </row>
    <row r="74" spans="1:5" ht="26.25">
      <c r="A74" s="284" t="s">
        <v>484</v>
      </c>
      <c r="B74" s="285" t="s">
        <v>485</v>
      </c>
      <c r="C74" s="286">
        <v>0</v>
      </c>
      <c r="D74" s="286">
        <v>0</v>
      </c>
      <c r="E74" s="287">
        <v>0</v>
      </c>
    </row>
    <row r="75" spans="1:5" ht="26.25">
      <c r="A75" s="284" t="s">
        <v>486</v>
      </c>
      <c r="B75" s="285" t="s">
        <v>487</v>
      </c>
      <c r="C75" s="286">
        <v>0</v>
      </c>
      <c r="D75" s="286">
        <v>0</v>
      </c>
      <c r="E75" s="287">
        <v>0</v>
      </c>
    </row>
    <row r="76" spans="1:5" ht="26.25">
      <c r="A76" s="281" t="s">
        <v>488</v>
      </c>
      <c r="B76" s="282" t="s">
        <v>489</v>
      </c>
      <c r="C76" s="288">
        <v>5039</v>
      </c>
      <c r="D76" s="288">
        <v>0</v>
      </c>
      <c r="E76" s="289">
        <v>7197</v>
      </c>
    </row>
    <row r="77" spans="1:5" ht="12.75">
      <c r="A77" s="284" t="s">
        <v>490</v>
      </c>
      <c r="B77" s="285" t="s">
        <v>491</v>
      </c>
      <c r="C77" s="286">
        <v>28577</v>
      </c>
      <c r="D77" s="286">
        <v>0</v>
      </c>
      <c r="E77" s="287">
        <v>12011</v>
      </c>
    </row>
    <row r="78" spans="1:5" ht="12.75">
      <c r="A78" s="284" t="s">
        <v>492</v>
      </c>
      <c r="B78" s="285" t="s">
        <v>493</v>
      </c>
      <c r="C78" s="286">
        <v>0</v>
      </c>
      <c r="D78" s="286">
        <v>0</v>
      </c>
      <c r="E78" s="287">
        <v>0</v>
      </c>
    </row>
    <row r="79" spans="1:5" ht="12.75">
      <c r="A79" s="284" t="s">
        <v>494</v>
      </c>
      <c r="B79" s="285" t="s">
        <v>495</v>
      </c>
      <c r="C79" s="286">
        <v>0</v>
      </c>
      <c r="D79" s="286">
        <v>0</v>
      </c>
      <c r="E79" s="287">
        <v>6750</v>
      </c>
    </row>
    <row r="80" spans="1:5" ht="12.75">
      <c r="A80" s="284" t="s">
        <v>496</v>
      </c>
      <c r="B80" s="285" t="s">
        <v>497</v>
      </c>
      <c r="C80" s="286">
        <v>0</v>
      </c>
      <c r="D80" s="286">
        <v>0</v>
      </c>
      <c r="E80" s="287">
        <v>167</v>
      </c>
    </row>
    <row r="81" spans="1:5" ht="12.75">
      <c r="A81" s="284" t="s">
        <v>498</v>
      </c>
      <c r="B81" s="285" t="s">
        <v>499</v>
      </c>
      <c r="C81" s="286">
        <v>5</v>
      </c>
      <c r="D81" s="286">
        <v>0</v>
      </c>
      <c r="E81" s="287">
        <v>3389</v>
      </c>
    </row>
    <row r="82" spans="1:5" ht="12.75">
      <c r="A82" s="284" t="s">
        <v>500</v>
      </c>
      <c r="B82" s="285" t="s">
        <v>501</v>
      </c>
      <c r="C82" s="286">
        <v>28572</v>
      </c>
      <c r="D82" s="286">
        <v>0</v>
      </c>
      <c r="E82" s="287">
        <v>1705</v>
      </c>
    </row>
    <row r="83" spans="1:5" ht="26.25">
      <c r="A83" s="284" t="s">
        <v>502</v>
      </c>
      <c r="B83" s="285" t="s">
        <v>503</v>
      </c>
      <c r="C83" s="286">
        <v>0</v>
      </c>
      <c r="D83" s="286">
        <v>0</v>
      </c>
      <c r="E83" s="287">
        <v>0</v>
      </c>
    </row>
    <row r="84" spans="1:5" ht="12.75">
      <c r="A84" s="284" t="s">
        <v>504</v>
      </c>
      <c r="B84" s="285" t="s">
        <v>505</v>
      </c>
      <c r="C84" s="286">
        <v>0</v>
      </c>
      <c r="D84" s="286">
        <v>0</v>
      </c>
      <c r="E84" s="287">
        <v>0</v>
      </c>
    </row>
    <row r="85" spans="1:5" ht="12.75">
      <c r="A85" s="284" t="s">
        <v>506</v>
      </c>
      <c r="B85" s="285" t="s">
        <v>507</v>
      </c>
      <c r="C85" s="286">
        <v>0</v>
      </c>
      <c r="D85" s="286">
        <v>0</v>
      </c>
      <c r="E85" s="287">
        <v>0</v>
      </c>
    </row>
    <row r="86" spans="1:5" ht="26.25">
      <c r="A86" s="284" t="s">
        <v>508</v>
      </c>
      <c r="B86" s="285" t="s">
        <v>509</v>
      </c>
      <c r="C86" s="286">
        <v>0</v>
      </c>
      <c r="D86" s="286">
        <v>0</v>
      </c>
      <c r="E86" s="287">
        <v>0</v>
      </c>
    </row>
    <row r="87" spans="1:5" ht="26.25">
      <c r="A87" s="284" t="s">
        <v>510</v>
      </c>
      <c r="B87" s="285" t="s">
        <v>511</v>
      </c>
      <c r="C87" s="286">
        <v>0</v>
      </c>
      <c r="D87" s="286">
        <v>0</v>
      </c>
      <c r="E87" s="287">
        <v>0</v>
      </c>
    </row>
    <row r="88" spans="1:5" ht="26.25">
      <c r="A88" s="284" t="s">
        <v>512</v>
      </c>
      <c r="B88" s="285" t="s">
        <v>513</v>
      </c>
      <c r="C88" s="286">
        <v>0</v>
      </c>
      <c r="D88" s="286">
        <v>0</v>
      </c>
      <c r="E88" s="287">
        <v>0</v>
      </c>
    </row>
    <row r="89" spans="1:5" ht="26.25">
      <c r="A89" s="281" t="s">
        <v>514</v>
      </c>
      <c r="B89" s="282" t="s">
        <v>515</v>
      </c>
      <c r="C89" s="288">
        <v>28577</v>
      </c>
      <c r="D89" s="288">
        <v>0</v>
      </c>
      <c r="E89" s="289">
        <v>12011</v>
      </c>
    </row>
    <row r="90" spans="1:5" ht="12.75">
      <c r="A90" s="281" t="s">
        <v>516</v>
      </c>
      <c r="B90" s="282" t="s">
        <v>517</v>
      </c>
      <c r="C90" s="288">
        <v>162780</v>
      </c>
      <c r="D90" s="288">
        <v>0</v>
      </c>
      <c r="E90" s="289">
        <v>192364</v>
      </c>
    </row>
    <row r="91" spans="1:5" ht="12.75">
      <c r="A91" s="281" t="s">
        <v>518</v>
      </c>
      <c r="B91" s="282" t="s">
        <v>519</v>
      </c>
      <c r="C91" s="288">
        <v>9437</v>
      </c>
      <c r="D91" s="288">
        <v>0</v>
      </c>
      <c r="E91" s="289">
        <v>7929</v>
      </c>
    </row>
    <row r="92" spans="1:5" ht="12.75">
      <c r="A92" s="284" t="s">
        <v>520</v>
      </c>
      <c r="B92" s="285" t="s">
        <v>521</v>
      </c>
      <c r="C92" s="286">
        <v>0</v>
      </c>
      <c r="D92" s="286">
        <v>0</v>
      </c>
      <c r="E92" s="287">
        <v>840</v>
      </c>
    </row>
    <row r="93" spans="1:5" ht="12.75">
      <c r="A93" s="284" t="s">
        <v>522</v>
      </c>
      <c r="B93" s="285" t="s">
        <v>523</v>
      </c>
      <c r="C93" s="286">
        <v>0</v>
      </c>
      <c r="D93" s="286">
        <v>0</v>
      </c>
      <c r="E93" s="287">
        <v>189</v>
      </c>
    </row>
    <row r="94" spans="1:5" ht="12.75">
      <c r="A94" s="284" t="s">
        <v>524</v>
      </c>
      <c r="B94" s="285" t="s">
        <v>525</v>
      </c>
      <c r="C94" s="286">
        <v>0</v>
      </c>
      <c r="D94" s="286">
        <v>0</v>
      </c>
      <c r="E94" s="287">
        <v>0</v>
      </c>
    </row>
    <row r="95" spans="1:5" ht="26.25">
      <c r="A95" s="281" t="s">
        <v>526</v>
      </c>
      <c r="B95" s="282" t="s">
        <v>527</v>
      </c>
      <c r="C95" s="288">
        <v>0</v>
      </c>
      <c r="D95" s="288">
        <v>0</v>
      </c>
      <c r="E95" s="289">
        <v>1029</v>
      </c>
    </row>
    <row r="96" spans="1:5" ht="26.25">
      <c r="A96" s="281" t="s">
        <v>528</v>
      </c>
      <c r="B96" s="282" t="s">
        <v>529</v>
      </c>
      <c r="C96" s="288">
        <v>9557108</v>
      </c>
      <c r="D96" s="288">
        <v>12007</v>
      </c>
      <c r="E96" s="289">
        <v>10224315</v>
      </c>
    </row>
    <row r="97" spans="1:5" ht="12.75">
      <c r="A97" s="281" t="s">
        <v>365</v>
      </c>
      <c r="B97" s="282" t="s">
        <v>530</v>
      </c>
      <c r="C97" s="210"/>
      <c r="D97" s="210"/>
      <c r="E97" s="283"/>
    </row>
    <row r="98" spans="1:5" ht="12.75">
      <c r="A98" s="284" t="s">
        <v>531</v>
      </c>
      <c r="B98" s="285" t="s">
        <v>532</v>
      </c>
      <c r="C98" s="286">
        <v>10451690</v>
      </c>
      <c r="D98" s="286">
        <v>0</v>
      </c>
      <c r="E98" s="287">
        <v>10451690</v>
      </c>
    </row>
    <row r="99" spans="1:5" ht="12.75">
      <c r="A99" s="284" t="s">
        <v>533</v>
      </c>
      <c r="B99" s="285" t="s">
        <v>534</v>
      </c>
      <c r="C99" s="286">
        <v>0</v>
      </c>
      <c r="D99" s="286">
        <v>0</v>
      </c>
      <c r="E99" s="287">
        <v>17705</v>
      </c>
    </row>
    <row r="100" spans="1:5" ht="12.75">
      <c r="A100" s="284" t="s">
        <v>535</v>
      </c>
      <c r="B100" s="285" t="s">
        <v>536</v>
      </c>
      <c r="C100" s="286">
        <v>64497</v>
      </c>
      <c r="D100" s="286">
        <v>0</v>
      </c>
      <c r="E100" s="287">
        <v>64497</v>
      </c>
    </row>
    <row r="101" spans="1:5" ht="12.75">
      <c r="A101" s="284" t="s">
        <v>537</v>
      </c>
      <c r="B101" s="285" t="s">
        <v>538</v>
      </c>
      <c r="C101" s="286">
        <v>-1246200</v>
      </c>
      <c r="D101" s="286">
        <v>0</v>
      </c>
      <c r="E101" s="287">
        <v>-1102826</v>
      </c>
    </row>
    <row r="102" spans="1:5" ht="12.75">
      <c r="A102" s="284" t="s">
        <v>539</v>
      </c>
      <c r="B102" s="285" t="s">
        <v>540</v>
      </c>
      <c r="C102" s="286">
        <v>0</v>
      </c>
      <c r="D102" s="286">
        <v>0</v>
      </c>
      <c r="E102" s="287">
        <v>0</v>
      </c>
    </row>
    <row r="103" spans="1:5" ht="12.75">
      <c r="A103" s="284" t="s">
        <v>541</v>
      </c>
      <c r="B103" s="285" t="s">
        <v>542</v>
      </c>
      <c r="C103" s="286">
        <v>0</v>
      </c>
      <c r="D103" s="286">
        <v>0</v>
      </c>
      <c r="E103" s="287">
        <v>-50115</v>
      </c>
    </row>
    <row r="104" spans="1:5" ht="12.75">
      <c r="A104" s="281" t="s">
        <v>543</v>
      </c>
      <c r="B104" s="282" t="s">
        <v>544</v>
      </c>
      <c r="C104" s="288">
        <v>9269987</v>
      </c>
      <c r="D104" s="288">
        <v>0</v>
      </c>
      <c r="E104" s="289">
        <v>9380951</v>
      </c>
    </row>
    <row r="105" spans="1:5" ht="26.25">
      <c r="A105" s="284" t="s">
        <v>545</v>
      </c>
      <c r="B105" s="285" t="s">
        <v>546</v>
      </c>
      <c r="C105" s="286">
        <v>0</v>
      </c>
      <c r="D105" s="286">
        <v>0</v>
      </c>
      <c r="E105" s="287">
        <v>0</v>
      </c>
    </row>
    <row r="106" spans="1:5" ht="26.25">
      <c r="A106" s="284" t="s">
        <v>547</v>
      </c>
      <c r="B106" s="285" t="s">
        <v>548</v>
      </c>
      <c r="C106" s="286">
        <v>0</v>
      </c>
      <c r="D106" s="286">
        <v>0</v>
      </c>
      <c r="E106" s="287">
        <v>0</v>
      </c>
    </row>
    <row r="107" spans="1:5" ht="26.25">
      <c r="A107" s="284" t="s">
        <v>549</v>
      </c>
      <c r="B107" s="285" t="s">
        <v>550</v>
      </c>
      <c r="C107" s="286">
        <v>72848</v>
      </c>
      <c r="D107" s="286">
        <v>-119</v>
      </c>
      <c r="E107" s="287">
        <v>11798</v>
      </c>
    </row>
    <row r="108" spans="1:5" ht="26.25">
      <c r="A108" s="284" t="s">
        <v>551</v>
      </c>
      <c r="B108" s="285" t="s">
        <v>552</v>
      </c>
      <c r="C108" s="286">
        <v>0</v>
      </c>
      <c r="D108" s="286">
        <v>0</v>
      </c>
      <c r="E108" s="287">
        <v>0</v>
      </c>
    </row>
    <row r="109" spans="1:5" ht="26.25">
      <c r="A109" s="284" t="s">
        <v>553</v>
      </c>
      <c r="B109" s="285" t="s">
        <v>554</v>
      </c>
      <c r="C109" s="286">
        <v>0</v>
      </c>
      <c r="D109" s="286">
        <v>0</v>
      </c>
      <c r="E109" s="287">
        <v>333</v>
      </c>
    </row>
    <row r="110" spans="1:5" ht="39">
      <c r="A110" s="284" t="s">
        <v>555</v>
      </c>
      <c r="B110" s="285" t="s">
        <v>556</v>
      </c>
      <c r="C110" s="286">
        <v>0</v>
      </c>
      <c r="D110" s="286">
        <v>0</v>
      </c>
      <c r="E110" s="287">
        <v>0</v>
      </c>
    </row>
    <row r="111" spans="1:5" ht="26.25">
      <c r="A111" s="284" t="s">
        <v>557</v>
      </c>
      <c r="B111" s="285" t="s">
        <v>558</v>
      </c>
      <c r="C111" s="286">
        <v>0</v>
      </c>
      <c r="D111" s="286">
        <v>0</v>
      </c>
      <c r="E111" s="287">
        <v>0</v>
      </c>
    </row>
    <row r="112" spans="1:5" ht="26.25">
      <c r="A112" s="284" t="s">
        <v>559</v>
      </c>
      <c r="B112" s="285" t="s">
        <v>560</v>
      </c>
      <c r="C112" s="286">
        <v>0</v>
      </c>
      <c r="D112" s="286">
        <v>0</v>
      </c>
      <c r="E112" s="287">
        <v>0</v>
      </c>
    </row>
    <row r="113" spans="1:5" ht="26.25">
      <c r="A113" s="284" t="s">
        <v>561</v>
      </c>
      <c r="B113" s="285" t="s">
        <v>562</v>
      </c>
      <c r="C113" s="286">
        <v>0</v>
      </c>
      <c r="D113" s="286">
        <v>0</v>
      </c>
      <c r="E113" s="287">
        <v>0</v>
      </c>
    </row>
    <row r="114" spans="1:5" ht="39">
      <c r="A114" s="284" t="s">
        <v>563</v>
      </c>
      <c r="B114" s="285" t="s">
        <v>564</v>
      </c>
      <c r="C114" s="286">
        <v>0</v>
      </c>
      <c r="D114" s="286">
        <v>0</v>
      </c>
      <c r="E114" s="287">
        <v>0</v>
      </c>
    </row>
    <row r="115" spans="1:5" ht="26.25">
      <c r="A115" s="284" t="s">
        <v>565</v>
      </c>
      <c r="B115" s="285" t="s">
        <v>566</v>
      </c>
      <c r="C115" s="286">
        <v>19690</v>
      </c>
      <c r="D115" s="286">
        <v>0</v>
      </c>
      <c r="E115" s="287">
        <v>0</v>
      </c>
    </row>
    <row r="116" spans="1:5" ht="26.25">
      <c r="A116" s="284" t="s">
        <v>567</v>
      </c>
      <c r="B116" s="285" t="s">
        <v>568</v>
      </c>
      <c r="C116" s="286">
        <v>0</v>
      </c>
      <c r="D116" s="286">
        <v>0</v>
      </c>
      <c r="E116" s="287">
        <v>0</v>
      </c>
    </row>
    <row r="117" spans="1:5" ht="26.25">
      <c r="A117" s="284" t="s">
        <v>569</v>
      </c>
      <c r="B117" s="285" t="s">
        <v>570</v>
      </c>
      <c r="C117" s="286">
        <v>19690</v>
      </c>
      <c r="D117" s="286">
        <v>0</v>
      </c>
      <c r="E117" s="287">
        <v>0</v>
      </c>
    </row>
    <row r="118" spans="1:5" ht="39">
      <c r="A118" s="284" t="s">
        <v>571</v>
      </c>
      <c r="B118" s="285" t="s">
        <v>572</v>
      </c>
      <c r="C118" s="286">
        <v>0</v>
      </c>
      <c r="D118" s="286">
        <v>0</v>
      </c>
      <c r="E118" s="287">
        <v>0</v>
      </c>
    </row>
    <row r="119" spans="1:5" ht="26.25">
      <c r="A119" s="284" t="s">
        <v>573</v>
      </c>
      <c r="B119" s="285" t="s">
        <v>574</v>
      </c>
      <c r="C119" s="286">
        <v>0</v>
      </c>
      <c r="D119" s="286">
        <v>0</v>
      </c>
      <c r="E119" s="287">
        <v>0</v>
      </c>
    </row>
    <row r="120" spans="1:5" ht="26.25">
      <c r="A120" s="284" t="s">
        <v>575</v>
      </c>
      <c r="B120" s="285" t="s">
        <v>576</v>
      </c>
      <c r="C120" s="286">
        <v>0</v>
      </c>
      <c r="D120" s="286">
        <v>0</v>
      </c>
      <c r="E120" s="287">
        <v>0</v>
      </c>
    </row>
    <row r="121" spans="1:5" ht="26.25">
      <c r="A121" s="284" t="s">
        <v>577</v>
      </c>
      <c r="B121" s="285" t="s">
        <v>578</v>
      </c>
      <c r="C121" s="286">
        <v>0</v>
      </c>
      <c r="D121" s="286">
        <v>0</v>
      </c>
      <c r="E121" s="287">
        <v>0</v>
      </c>
    </row>
    <row r="122" spans="1:5" ht="26.25">
      <c r="A122" s="284" t="s">
        <v>579</v>
      </c>
      <c r="B122" s="285" t="s">
        <v>580</v>
      </c>
      <c r="C122" s="286">
        <v>0</v>
      </c>
      <c r="D122" s="286">
        <v>0</v>
      </c>
      <c r="E122" s="287">
        <v>0</v>
      </c>
    </row>
    <row r="123" spans="1:5" ht="26.25">
      <c r="A123" s="284" t="s">
        <v>581</v>
      </c>
      <c r="B123" s="285" t="s">
        <v>582</v>
      </c>
      <c r="C123" s="286">
        <v>0</v>
      </c>
      <c r="D123" s="286">
        <v>0</v>
      </c>
      <c r="E123" s="287">
        <v>0</v>
      </c>
    </row>
    <row r="124" spans="1:5" ht="26.25">
      <c r="A124" s="281" t="s">
        <v>583</v>
      </c>
      <c r="B124" s="282" t="s">
        <v>584</v>
      </c>
      <c r="C124" s="288">
        <v>92538</v>
      </c>
      <c r="D124" s="288">
        <v>-119</v>
      </c>
      <c r="E124" s="289">
        <v>12131</v>
      </c>
    </row>
    <row r="125" spans="1:5" ht="26.25">
      <c r="A125" s="284" t="s">
        <v>585</v>
      </c>
      <c r="B125" s="285" t="s">
        <v>586</v>
      </c>
      <c r="C125" s="286">
        <v>5478</v>
      </c>
      <c r="D125" s="286">
        <v>0</v>
      </c>
      <c r="E125" s="287">
        <v>6102</v>
      </c>
    </row>
    <row r="126" spans="1:5" ht="26.25">
      <c r="A126" s="284" t="s">
        <v>587</v>
      </c>
      <c r="B126" s="285" t="s">
        <v>588</v>
      </c>
      <c r="C126" s="286">
        <v>0</v>
      </c>
      <c r="D126" s="286">
        <v>0</v>
      </c>
      <c r="E126" s="287">
        <v>0</v>
      </c>
    </row>
    <row r="127" spans="1:5" ht="26.25">
      <c r="A127" s="284" t="s">
        <v>589</v>
      </c>
      <c r="B127" s="285" t="s">
        <v>590</v>
      </c>
      <c r="C127" s="286">
        <v>23</v>
      </c>
      <c r="D127" s="286">
        <v>0</v>
      </c>
      <c r="E127" s="287">
        <v>1569</v>
      </c>
    </row>
    <row r="128" spans="1:5" ht="26.25">
      <c r="A128" s="284" t="s">
        <v>591</v>
      </c>
      <c r="B128" s="285" t="s">
        <v>592</v>
      </c>
      <c r="C128" s="286">
        <v>0</v>
      </c>
      <c r="D128" s="286">
        <v>0</v>
      </c>
      <c r="E128" s="287">
        <v>0</v>
      </c>
    </row>
    <row r="129" spans="1:5" ht="26.25">
      <c r="A129" s="284" t="s">
        <v>593</v>
      </c>
      <c r="B129" s="285" t="s">
        <v>594</v>
      </c>
      <c r="C129" s="286">
        <v>1768</v>
      </c>
      <c r="D129" s="286">
        <v>0</v>
      </c>
      <c r="E129" s="287">
        <v>0</v>
      </c>
    </row>
    <row r="130" spans="1:5" ht="39">
      <c r="A130" s="284" t="s">
        <v>595</v>
      </c>
      <c r="B130" s="285" t="s">
        <v>596</v>
      </c>
      <c r="C130" s="286">
        <v>0</v>
      </c>
      <c r="D130" s="286">
        <v>0</v>
      </c>
      <c r="E130" s="287">
        <v>0</v>
      </c>
    </row>
    <row r="131" spans="1:5" ht="26.25">
      <c r="A131" s="284" t="s">
        <v>597</v>
      </c>
      <c r="B131" s="285" t="s">
        <v>598</v>
      </c>
      <c r="C131" s="286">
        <v>44000</v>
      </c>
      <c r="D131" s="286">
        <v>0</v>
      </c>
      <c r="E131" s="287">
        <v>0</v>
      </c>
    </row>
    <row r="132" spans="1:5" ht="26.25">
      <c r="A132" s="284" t="s">
        <v>599</v>
      </c>
      <c r="B132" s="285" t="s">
        <v>600</v>
      </c>
      <c r="C132" s="286">
        <v>0</v>
      </c>
      <c r="D132" s="286">
        <v>0</v>
      </c>
      <c r="E132" s="287">
        <v>0</v>
      </c>
    </row>
    <row r="133" spans="1:5" ht="26.25">
      <c r="A133" s="284" t="s">
        <v>601</v>
      </c>
      <c r="B133" s="285" t="s">
        <v>602</v>
      </c>
      <c r="C133" s="286">
        <v>0</v>
      </c>
      <c r="D133" s="286">
        <v>0</v>
      </c>
      <c r="E133" s="287">
        <v>45677</v>
      </c>
    </row>
    <row r="134" spans="1:5" ht="39">
      <c r="A134" s="284" t="s">
        <v>603</v>
      </c>
      <c r="B134" s="285" t="s">
        <v>604</v>
      </c>
      <c r="C134" s="286">
        <v>0</v>
      </c>
      <c r="D134" s="286">
        <v>0</v>
      </c>
      <c r="E134" s="287">
        <v>0</v>
      </c>
    </row>
    <row r="135" spans="1:5" ht="26.25">
      <c r="A135" s="284" t="s">
        <v>605</v>
      </c>
      <c r="B135" s="285" t="s">
        <v>606</v>
      </c>
      <c r="C135" s="286">
        <v>114756</v>
      </c>
      <c r="D135" s="286">
        <v>0</v>
      </c>
      <c r="E135" s="287">
        <v>22501</v>
      </c>
    </row>
    <row r="136" spans="1:5" ht="39">
      <c r="A136" s="284" t="s">
        <v>607</v>
      </c>
      <c r="B136" s="285" t="s">
        <v>608</v>
      </c>
      <c r="C136" s="286">
        <v>0</v>
      </c>
      <c r="D136" s="286">
        <v>0</v>
      </c>
      <c r="E136" s="287">
        <v>22501</v>
      </c>
    </row>
    <row r="137" spans="1:5" ht="26.25">
      <c r="A137" s="284" t="s">
        <v>609</v>
      </c>
      <c r="B137" s="285" t="s">
        <v>610</v>
      </c>
      <c r="C137" s="286">
        <v>114756</v>
      </c>
      <c r="D137" s="286">
        <v>0</v>
      </c>
      <c r="E137" s="287">
        <v>0</v>
      </c>
    </row>
    <row r="138" spans="1:5" ht="39">
      <c r="A138" s="284" t="s">
        <v>611</v>
      </c>
      <c r="B138" s="285" t="s">
        <v>612</v>
      </c>
      <c r="C138" s="286">
        <v>0</v>
      </c>
      <c r="D138" s="286">
        <v>0</v>
      </c>
      <c r="E138" s="287">
        <v>0</v>
      </c>
    </row>
    <row r="139" spans="1:5" ht="26.25">
      <c r="A139" s="284" t="s">
        <v>613</v>
      </c>
      <c r="B139" s="285" t="s">
        <v>614</v>
      </c>
      <c r="C139" s="286">
        <v>0</v>
      </c>
      <c r="D139" s="286">
        <v>0</v>
      </c>
      <c r="E139" s="287">
        <v>0</v>
      </c>
    </row>
    <row r="140" spans="1:5" ht="26.25">
      <c r="A140" s="284" t="s">
        <v>615</v>
      </c>
      <c r="B140" s="285" t="s">
        <v>616</v>
      </c>
      <c r="C140" s="286">
        <v>0</v>
      </c>
      <c r="D140" s="286">
        <v>0</v>
      </c>
      <c r="E140" s="287">
        <v>0</v>
      </c>
    </row>
    <row r="141" spans="1:5" ht="26.25">
      <c r="A141" s="284" t="s">
        <v>617</v>
      </c>
      <c r="B141" s="285" t="s">
        <v>618</v>
      </c>
      <c r="C141" s="286">
        <v>0</v>
      </c>
      <c r="D141" s="286">
        <v>0</v>
      </c>
      <c r="E141" s="287">
        <v>0</v>
      </c>
    </row>
    <row r="142" spans="1:5" ht="26.25">
      <c r="A142" s="284" t="s">
        <v>619</v>
      </c>
      <c r="B142" s="285" t="s">
        <v>620</v>
      </c>
      <c r="C142" s="286">
        <v>0</v>
      </c>
      <c r="D142" s="286">
        <v>0</v>
      </c>
      <c r="E142" s="287">
        <v>0</v>
      </c>
    </row>
    <row r="143" spans="1:5" ht="26.25">
      <c r="A143" s="284" t="s">
        <v>621</v>
      </c>
      <c r="B143" s="285" t="s">
        <v>622</v>
      </c>
      <c r="C143" s="286">
        <v>0</v>
      </c>
      <c r="D143" s="286">
        <v>0</v>
      </c>
      <c r="E143" s="287">
        <v>0</v>
      </c>
    </row>
    <row r="144" spans="1:5" ht="26.25">
      <c r="A144" s="281" t="s">
        <v>623</v>
      </c>
      <c r="B144" s="282" t="s">
        <v>624</v>
      </c>
      <c r="C144" s="288">
        <v>166025</v>
      </c>
      <c r="D144" s="288">
        <v>0</v>
      </c>
      <c r="E144" s="289">
        <v>75849</v>
      </c>
    </row>
    <row r="145" spans="1:5" ht="12.75">
      <c r="A145" s="284" t="s">
        <v>625</v>
      </c>
      <c r="B145" s="285" t="s">
        <v>626</v>
      </c>
      <c r="C145" s="286">
        <v>26991</v>
      </c>
      <c r="D145" s="286">
        <v>0</v>
      </c>
      <c r="E145" s="287">
        <v>39557</v>
      </c>
    </row>
    <row r="146" spans="1:5" ht="26.25">
      <c r="A146" s="284" t="s">
        <v>627</v>
      </c>
      <c r="B146" s="285" t="s">
        <v>628</v>
      </c>
      <c r="C146" s="286">
        <v>0</v>
      </c>
      <c r="D146" s="286">
        <v>0</v>
      </c>
      <c r="E146" s="287">
        <v>0</v>
      </c>
    </row>
    <row r="147" spans="1:5" ht="12.75">
      <c r="A147" s="284" t="s">
        <v>629</v>
      </c>
      <c r="B147" s="285" t="s">
        <v>630</v>
      </c>
      <c r="C147" s="286">
        <v>0</v>
      </c>
      <c r="D147" s="286">
        <v>0</v>
      </c>
      <c r="E147" s="287">
        <v>6094</v>
      </c>
    </row>
    <row r="148" spans="1:5" ht="12.75">
      <c r="A148" s="284" t="s">
        <v>631</v>
      </c>
      <c r="B148" s="285" t="s">
        <v>632</v>
      </c>
      <c r="C148" s="286">
        <v>0</v>
      </c>
      <c r="D148" s="286">
        <v>0</v>
      </c>
      <c r="E148" s="287">
        <v>0</v>
      </c>
    </row>
    <row r="149" spans="1:5" ht="26.25">
      <c r="A149" s="284" t="s">
        <v>633</v>
      </c>
      <c r="B149" s="285" t="s">
        <v>634</v>
      </c>
      <c r="C149" s="286">
        <v>0</v>
      </c>
      <c r="D149" s="286">
        <v>0</v>
      </c>
      <c r="E149" s="287">
        <v>0</v>
      </c>
    </row>
    <row r="150" spans="1:5" ht="26.25">
      <c r="A150" s="284" t="s">
        <v>635</v>
      </c>
      <c r="B150" s="285" t="s">
        <v>636</v>
      </c>
      <c r="C150" s="286">
        <v>0</v>
      </c>
      <c r="D150" s="286">
        <v>0</v>
      </c>
      <c r="E150" s="287">
        <v>0</v>
      </c>
    </row>
    <row r="151" spans="1:5" ht="26.25">
      <c r="A151" s="284" t="s">
        <v>637</v>
      </c>
      <c r="B151" s="285" t="s">
        <v>638</v>
      </c>
      <c r="C151" s="286">
        <v>0</v>
      </c>
      <c r="D151" s="286">
        <v>0</v>
      </c>
      <c r="E151" s="287">
        <v>0</v>
      </c>
    </row>
    <row r="152" spans="1:5" ht="26.25">
      <c r="A152" s="284" t="s">
        <v>639</v>
      </c>
      <c r="B152" s="285" t="s">
        <v>640</v>
      </c>
      <c r="C152" s="286">
        <v>26991</v>
      </c>
      <c r="D152" s="286">
        <v>0</v>
      </c>
      <c r="E152" s="287">
        <v>45651</v>
      </c>
    </row>
    <row r="153" spans="1:5" ht="12.75">
      <c r="A153" s="281" t="s">
        <v>641</v>
      </c>
      <c r="B153" s="282" t="s">
        <v>642</v>
      </c>
      <c r="C153" s="288">
        <v>285554</v>
      </c>
      <c r="D153" s="288">
        <v>-119</v>
      </c>
      <c r="E153" s="289">
        <v>133631</v>
      </c>
    </row>
    <row r="154" spans="1:5" ht="12.75">
      <c r="A154" s="281" t="s">
        <v>643</v>
      </c>
      <c r="B154" s="282" t="s">
        <v>644</v>
      </c>
      <c r="C154" s="288">
        <v>1567</v>
      </c>
      <c r="D154" s="288">
        <v>0</v>
      </c>
      <c r="E154" s="289">
        <v>322</v>
      </c>
    </row>
    <row r="155" spans="1:5" ht="26.25">
      <c r="A155" s="281" t="s">
        <v>645</v>
      </c>
      <c r="B155" s="282" t="s">
        <v>646</v>
      </c>
      <c r="C155" s="288">
        <v>0</v>
      </c>
      <c r="D155" s="288">
        <v>0</v>
      </c>
      <c r="E155" s="289">
        <v>0</v>
      </c>
    </row>
    <row r="156" spans="1:5" ht="12.75">
      <c r="A156" s="284" t="s">
        <v>647</v>
      </c>
      <c r="B156" s="285" t="s">
        <v>648</v>
      </c>
      <c r="C156" s="286">
        <v>0</v>
      </c>
      <c r="D156" s="286">
        <v>0</v>
      </c>
      <c r="E156" s="287">
        <v>0</v>
      </c>
    </row>
    <row r="157" spans="1:5" ht="12.75">
      <c r="A157" s="284" t="s">
        <v>649</v>
      </c>
      <c r="B157" s="285" t="s">
        <v>650</v>
      </c>
      <c r="C157" s="286">
        <v>0</v>
      </c>
      <c r="D157" s="286">
        <v>0</v>
      </c>
      <c r="E157" s="287">
        <v>50820</v>
      </c>
    </row>
    <row r="158" spans="1:5" ht="12.75">
      <c r="A158" s="284" t="s">
        <v>651</v>
      </c>
      <c r="B158" s="285" t="s">
        <v>652</v>
      </c>
      <c r="C158" s="286">
        <v>0</v>
      </c>
      <c r="D158" s="286">
        <v>0</v>
      </c>
      <c r="E158" s="287">
        <v>658591</v>
      </c>
    </row>
    <row r="159" spans="1:5" ht="26.25">
      <c r="A159" s="281" t="s">
        <v>653</v>
      </c>
      <c r="B159" s="282" t="s">
        <v>654</v>
      </c>
      <c r="C159" s="288">
        <v>0</v>
      </c>
      <c r="D159" s="288">
        <v>0</v>
      </c>
      <c r="E159" s="289">
        <v>709411</v>
      </c>
    </row>
    <row r="160" spans="1:5" ht="27" thickBot="1">
      <c r="A160" s="290" t="s">
        <v>655</v>
      </c>
      <c r="B160" s="291" t="s">
        <v>656</v>
      </c>
      <c r="C160" s="292">
        <v>9557108</v>
      </c>
      <c r="D160" s="292">
        <v>-119</v>
      </c>
      <c r="E160" s="293">
        <v>10224315</v>
      </c>
    </row>
  </sheetData>
  <sheetProtection/>
  <mergeCells count="2"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1"/>
  <sheetViews>
    <sheetView zoomScalePageLayoutView="0" workbookViewId="0" topLeftCell="A538">
      <selection activeCell="H10" sqref="H10"/>
    </sheetView>
  </sheetViews>
  <sheetFormatPr defaultColWidth="9.140625" defaultRowHeight="12.75"/>
  <cols>
    <col min="1" max="1" width="7.421875" style="0" customWidth="1"/>
    <col min="2" max="2" width="52.8515625" style="0" customWidth="1"/>
    <col min="3" max="3" width="12.8515625" style="0" customWidth="1"/>
    <col min="4" max="4" width="14.57421875" style="0" customWidth="1"/>
    <col min="5" max="5" width="13.00390625" style="0" customWidth="1"/>
  </cols>
  <sheetData>
    <row r="1" spans="1:5" ht="12.75">
      <c r="A1" s="391" t="s">
        <v>975</v>
      </c>
      <c r="B1" s="422"/>
      <c r="C1" s="422"/>
      <c r="D1" s="422"/>
      <c r="E1" s="422"/>
    </row>
    <row r="2" ht="13.5" thickBot="1"/>
    <row r="3" spans="1:5" ht="15" customHeight="1">
      <c r="A3" s="495" t="s">
        <v>658</v>
      </c>
      <c r="B3" s="496"/>
      <c r="C3" s="496"/>
      <c r="D3" s="496"/>
      <c r="E3" s="497"/>
    </row>
    <row r="4" spans="1:5" ht="30">
      <c r="A4" s="278"/>
      <c r="B4" s="279" t="s">
        <v>0</v>
      </c>
      <c r="C4" s="279" t="s">
        <v>362</v>
      </c>
      <c r="D4" s="279" t="s">
        <v>363</v>
      </c>
      <c r="E4" s="280" t="s">
        <v>364</v>
      </c>
    </row>
    <row r="5" spans="1:5" ht="15">
      <c r="A5" s="278">
        <v>1</v>
      </c>
      <c r="B5" s="279">
        <v>2</v>
      </c>
      <c r="C5" s="279">
        <v>3</v>
      </c>
      <c r="D5" s="279">
        <v>4</v>
      </c>
      <c r="E5" s="280">
        <v>5</v>
      </c>
    </row>
    <row r="6" spans="1:5" ht="15" customHeight="1">
      <c r="A6" s="281" t="s">
        <v>365</v>
      </c>
      <c r="B6" s="282" t="s">
        <v>366</v>
      </c>
      <c r="C6" s="210"/>
      <c r="D6" s="210"/>
      <c r="E6" s="283"/>
    </row>
    <row r="7" spans="1:5" ht="12.75">
      <c r="A7" s="284" t="s">
        <v>318</v>
      </c>
      <c r="B7" s="285" t="s">
        <v>367</v>
      </c>
      <c r="C7" s="286">
        <v>0</v>
      </c>
      <c r="D7" s="286">
        <v>0</v>
      </c>
      <c r="E7" s="287">
        <v>0</v>
      </c>
    </row>
    <row r="8" spans="1:5" ht="12.75">
      <c r="A8" s="284" t="s">
        <v>320</v>
      </c>
      <c r="B8" s="285" t="s">
        <v>368</v>
      </c>
      <c r="C8" s="286">
        <v>0</v>
      </c>
      <c r="D8" s="286">
        <v>0</v>
      </c>
      <c r="E8" s="287">
        <v>0</v>
      </c>
    </row>
    <row r="9" spans="1:5" ht="12.75">
      <c r="A9" s="284" t="s">
        <v>322</v>
      </c>
      <c r="B9" s="285" t="s">
        <v>369</v>
      </c>
      <c r="C9" s="286">
        <v>0</v>
      </c>
      <c r="D9" s="286">
        <v>0</v>
      </c>
      <c r="E9" s="287">
        <v>0</v>
      </c>
    </row>
    <row r="10" spans="1:5" ht="26.25">
      <c r="A10" s="281" t="s">
        <v>324</v>
      </c>
      <c r="B10" s="282" t="s">
        <v>370</v>
      </c>
      <c r="C10" s="288">
        <v>0</v>
      </c>
      <c r="D10" s="288">
        <v>0</v>
      </c>
      <c r="E10" s="289">
        <v>0</v>
      </c>
    </row>
    <row r="11" spans="1:5" ht="12.75">
      <c r="A11" s="284" t="s">
        <v>326</v>
      </c>
      <c r="B11" s="285" t="s">
        <v>371</v>
      </c>
      <c r="C11" s="286">
        <v>8369629</v>
      </c>
      <c r="D11" s="286">
        <v>0</v>
      </c>
      <c r="E11" s="287">
        <v>8820987</v>
      </c>
    </row>
    <row r="12" spans="1:5" ht="12.75">
      <c r="A12" s="284" t="s">
        <v>328</v>
      </c>
      <c r="B12" s="285" t="s">
        <v>372</v>
      </c>
      <c r="C12" s="286">
        <v>26970</v>
      </c>
      <c r="D12" s="286">
        <v>0</v>
      </c>
      <c r="E12" s="287">
        <v>22390</v>
      </c>
    </row>
    <row r="13" spans="1:5" ht="12.75">
      <c r="A13" s="284" t="s">
        <v>330</v>
      </c>
      <c r="B13" s="285" t="s">
        <v>373</v>
      </c>
      <c r="C13" s="286">
        <v>0</v>
      </c>
      <c r="D13" s="286">
        <v>0</v>
      </c>
      <c r="E13" s="287">
        <v>0</v>
      </c>
    </row>
    <row r="14" spans="1:5" ht="12.75">
      <c r="A14" s="284" t="s">
        <v>332</v>
      </c>
      <c r="B14" s="285" t="s">
        <v>374</v>
      </c>
      <c r="C14" s="286">
        <v>581</v>
      </c>
      <c r="D14" s="286">
        <v>0</v>
      </c>
      <c r="E14" s="287">
        <v>51844</v>
      </c>
    </row>
    <row r="15" spans="1:5" ht="12.75">
      <c r="A15" s="284" t="s">
        <v>334</v>
      </c>
      <c r="B15" s="285" t="s">
        <v>375</v>
      </c>
      <c r="C15" s="286">
        <v>0</v>
      </c>
      <c r="D15" s="286">
        <v>0</v>
      </c>
      <c r="E15" s="287">
        <v>0</v>
      </c>
    </row>
    <row r="16" spans="1:5" ht="12.75">
      <c r="A16" s="281" t="s">
        <v>336</v>
      </c>
      <c r="B16" s="282" t="s">
        <v>376</v>
      </c>
      <c r="C16" s="288">
        <v>8397180</v>
      </c>
      <c r="D16" s="288">
        <v>0</v>
      </c>
      <c r="E16" s="289">
        <v>8895221</v>
      </c>
    </row>
    <row r="17" spans="1:5" ht="12.75">
      <c r="A17" s="284" t="s">
        <v>338</v>
      </c>
      <c r="B17" s="285" t="s">
        <v>377</v>
      </c>
      <c r="C17" s="286">
        <v>73745</v>
      </c>
      <c r="D17" s="286">
        <v>0</v>
      </c>
      <c r="E17" s="287">
        <v>73752</v>
      </c>
    </row>
    <row r="18" spans="1:5" ht="12.75">
      <c r="A18" s="284" t="s">
        <v>340</v>
      </c>
      <c r="B18" s="285" t="s">
        <v>378</v>
      </c>
      <c r="C18" s="286">
        <v>0</v>
      </c>
      <c r="D18" s="286">
        <v>0</v>
      </c>
      <c r="E18" s="287">
        <v>0</v>
      </c>
    </row>
    <row r="19" spans="1:5" ht="12.75">
      <c r="A19" s="284" t="s">
        <v>342</v>
      </c>
      <c r="B19" s="285" t="s">
        <v>379</v>
      </c>
      <c r="C19" s="286">
        <v>0</v>
      </c>
      <c r="D19" s="286">
        <v>0</v>
      </c>
      <c r="E19" s="287">
        <v>0</v>
      </c>
    </row>
    <row r="20" spans="1:5" ht="26.25">
      <c r="A20" s="284" t="s">
        <v>344</v>
      </c>
      <c r="B20" s="285" t="s">
        <v>380</v>
      </c>
      <c r="C20" s="286">
        <v>0</v>
      </c>
      <c r="D20" s="286">
        <v>0</v>
      </c>
      <c r="E20" s="287">
        <v>0</v>
      </c>
    </row>
    <row r="21" spans="1:5" ht="12.75">
      <c r="A21" s="284" t="s">
        <v>346</v>
      </c>
      <c r="B21" s="285" t="s">
        <v>381</v>
      </c>
      <c r="C21" s="286">
        <v>0</v>
      </c>
      <c r="D21" s="286">
        <v>0</v>
      </c>
      <c r="E21" s="287">
        <v>0</v>
      </c>
    </row>
    <row r="22" spans="1:5" ht="12.75">
      <c r="A22" s="284" t="s">
        <v>348</v>
      </c>
      <c r="B22" s="285" t="s">
        <v>382</v>
      </c>
      <c r="C22" s="286">
        <v>0</v>
      </c>
      <c r="D22" s="286">
        <v>0</v>
      </c>
      <c r="E22" s="287">
        <v>0</v>
      </c>
    </row>
    <row r="23" spans="1:5" ht="12.75">
      <c r="A23" s="284" t="s">
        <v>350</v>
      </c>
      <c r="B23" s="285" t="s">
        <v>383</v>
      </c>
      <c r="C23" s="286">
        <v>0</v>
      </c>
      <c r="D23" s="286">
        <v>0</v>
      </c>
      <c r="E23" s="287">
        <v>0</v>
      </c>
    </row>
    <row r="24" spans="1:5" ht="26.25">
      <c r="A24" s="281" t="s">
        <v>352</v>
      </c>
      <c r="B24" s="282" t="s">
        <v>384</v>
      </c>
      <c r="C24" s="288">
        <v>73745</v>
      </c>
      <c r="D24" s="288">
        <v>0</v>
      </c>
      <c r="E24" s="289">
        <v>73752</v>
      </c>
    </row>
    <row r="25" spans="1:5" ht="12.75">
      <c r="A25" s="284" t="s">
        <v>354</v>
      </c>
      <c r="B25" s="285" t="s">
        <v>385</v>
      </c>
      <c r="C25" s="286">
        <v>0</v>
      </c>
      <c r="D25" s="286">
        <v>0</v>
      </c>
      <c r="E25" s="287">
        <v>0</v>
      </c>
    </row>
    <row r="26" spans="1:5" ht="26.25">
      <c r="A26" s="284" t="s">
        <v>386</v>
      </c>
      <c r="B26" s="285" t="s">
        <v>387</v>
      </c>
      <c r="C26" s="286">
        <v>0</v>
      </c>
      <c r="D26" s="286">
        <v>0</v>
      </c>
      <c r="E26" s="287">
        <v>0</v>
      </c>
    </row>
    <row r="27" spans="1:5" ht="26.25">
      <c r="A27" s="281" t="s">
        <v>388</v>
      </c>
      <c r="B27" s="282" t="s">
        <v>389</v>
      </c>
      <c r="C27" s="288">
        <v>0</v>
      </c>
      <c r="D27" s="288">
        <v>0</v>
      </c>
      <c r="E27" s="289">
        <v>0</v>
      </c>
    </row>
    <row r="28" spans="1:5" ht="26.25">
      <c r="A28" s="281" t="s">
        <v>390</v>
      </c>
      <c r="B28" s="282" t="s">
        <v>391</v>
      </c>
      <c r="C28" s="288">
        <v>8470925</v>
      </c>
      <c r="D28" s="288">
        <v>0</v>
      </c>
      <c r="E28" s="289">
        <v>8968973</v>
      </c>
    </row>
    <row r="29" spans="1:5" ht="12.75">
      <c r="A29" s="284" t="s">
        <v>392</v>
      </c>
      <c r="B29" s="285" t="s">
        <v>393</v>
      </c>
      <c r="C29" s="286">
        <v>0</v>
      </c>
      <c r="D29" s="286">
        <v>0</v>
      </c>
      <c r="E29" s="287">
        <v>0</v>
      </c>
    </row>
    <row r="30" spans="1:5" ht="12.75">
      <c r="A30" s="284" t="s">
        <v>394</v>
      </c>
      <c r="B30" s="285" t="s">
        <v>395</v>
      </c>
      <c r="C30" s="286">
        <v>0</v>
      </c>
      <c r="D30" s="286">
        <v>0</v>
      </c>
      <c r="E30" s="287">
        <v>0</v>
      </c>
    </row>
    <row r="31" spans="1:5" ht="12.75">
      <c r="A31" s="284" t="s">
        <v>396</v>
      </c>
      <c r="B31" s="285" t="s">
        <v>397</v>
      </c>
      <c r="C31" s="286">
        <v>0</v>
      </c>
      <c r="D31" s="286">
        <v>0</v>
      </c>
      <c r="E31" s="287">
        <v>0</v>
      </c>
    </row>
    <row r="32" spans="1:5" ht="26.25">
      <c r="A32" s="284" t="s">
        <v>398</v>
      </c>
      <c r="B32" s="285" t="s">
        <v>399</v>
      </c>
      <c r="C32" s="286">
        <v>0</v>
      </c>
      <c r="D32" s="286">
        <v>0</v>
      </c>
      <c r="E32" s="287">
        <v>0</v>
      </c>
    </row>
    <row r="33" spans="1:5" ht="12.75">
      <c r="A33" s="284" t="s">
        <v>400</v>
      </c>
      <c r="B33" s="285" t="s">
        <v>401</v>
      </c>
      <c r="C33" s="286">
        <v>0</v>
      </c>
      <c r="D33" s="286">
        <v>0</v>
      </c>
      <c r="E33" s="287">
        <v>0</v>
      </c>
    </row>
    <row r="34" spans="1:5" ht="12.75">
      <c r="A34" s="281" t="s">
        <v>402</v>
      </c>
      <c r="B34" s="282" t="s">
        <v>403</v>
      </c>
      <c r="C34" s="288">
        <v>0</v>
      </c>
      <c r="D34" s="288">
        <v>0</v>
      </c>
      <c r="E34" s="289">
        <v>0</v>
      </c>
    </row>
    <row r="35" spans="1:5" ht="12.75">
      <c r="A35" s="284" t="s">
        <v>404</v>
      </c>
      <c r="B35" s="285" t="s">
        <v>405</v>
      </c>
      <c r="C35" s="286">
        <v>0</v>
      </c>
      <c r="D35" s="286">
        <v>0</v>
      </c>
      <c r="E35" s="287">
        <v>0</v>
      </c>
    </row>
    <row r="36" spans="1:5" ht="26.25">
      <c r="A36" s="284" t="s">
        <v>406</v>
      </c>
      <c r="B36" s="285" t="s">
        <v>407</v>
      </c>
      <c r="C36" s="286">
        <v>0</v>
      </c>
      <c r="D36" s="286">
        <v>0</v>
      </c>
      <c r="E36" s="287">
        <v>0</v>
      </c>
    </row>
    <row r="37" spans="1:5" ht="12.75">
      <c r="A37" s="284" t="s">
        <v>408</v>
      </c>
      <c r="B37" s="285" t="s">
        <v>409</v>
      </c>
      <c r="C37" s="286">
        <v>0</v>
      </c>
      <c r="D37" s="286">
        <v>0</v>
      </c>
      <c r="E37" s="287">
        <v>0</v>
      </c>
    </row>
    <row r="38" spans="1:5" ht="12.75">
      <c r="A38" s="284" t="s">
        <v>410</v>
      </c>
      <c r="B38" s="285" t="s">
        <v>411</v>
      </c>
      <c r="C38" s="286">
        <v>0</v>
      </c>
      <c r="D38" s="286">
        <v>0</v>
      </c>
      <c r="E38" s="287">
        <v>0</v>
      </c>
    </row>
    <row r="39" spans="1:5" ht="12.75">
      <c r="A39" s="284" t="s">
        <v>412</v>
      </c>
      <c r="B39" s="285" t="s">
        <v>413</v>
      </c>
      <c r="C39" s="286">
        <v>0</v>
      </c>
      <c r="D39" s="286">
        <v>0</v>
      </c>
      <c r="E39" s="287">
        <v>0</v>
      </c>
    </row>
    <row r="40" spans="1:5" ht="12.75">
      <c r="A40" s="284" t="s">
        <v>414</v>
      </c>
      <c r="B40" s="285" t="s">
        <v>415</v>
      </c>
      <c r="C40" s="286">
        <v>0</v>
      </c>
      <c r="D40" s="286">
        <v>0</v>
      </c>
      <c r="E40" s="287">
        <v>0</v>
      </c>
    </row>
    <row r="41" spans="1:5" ht="12.75">
      <c r="A41" s="284" t="s">
        <v>416</v>
      </c>
      <c r="B41" s="285" t="s">
        <v>417</v>
      </c>
      <c r="C41" s="286">
        <v>0</v>
      </c>
      <c r="D41" s="286">
        <v>0</v>
      </c>
      <c r="E41" s="287">
        <v>0</v>
      </c>
    </row>
    <row r="42" spans="1:5" ht="12.75">
      <c r="A42" s="281" t="s">
        <v>418</v>
      </c>
      <c r="B42" s="282" t="s">
        <v>419</v>
      </c>
      <c r="C42" s="288">
        <v>0</v>
      </c>
      <c r="D42" s="288">
        <v>0</v>
      </c>
      <c r="E42" s="289">
        <v>0</v>
      </c>
    </row>
    <row r="43" spans="1:5" ht="26.25">
      <c r="A43" s="281" t="s">
        <v>420</v>
      </c>
      <c r="B43" s="282" t="s">
        <v>421</v>
      </c>
      <c r="C43" s="288">
        <v>0</v>
      </c>
      <c r="D43" s="288">
        <v>0</v>
      </c>
      <c r="E43" s="289">
        <v>0</v>
      </c>
    </row>
    <row r="44" spans="1:5" ht="12.75">
      <c r="A44" s="284" t="s">
        <v>422</v>
      </c>
      <c r="B44" s="285" t="s">
        <v>423</v>
      </c>
      <c r="C44" s="286">
        <v>0</v>
      </c>
      <c r="D44" s="286">
        <v>0</v>
      </c>
      <c r="E44" s="287">
        <v>0</v>
      </c>
    </row>
    <row r="45" spans="1:5" ht="12.75">
      <c r="A45" s="284" t="s">
        <v>424</v>
      </c>
      <c r="B45" s="285" t="s">
        <v>425</v>
      </c>
      <c r="C45" s="286">
        <v>51</v>
      </c>
      <c r="D45" s="286">
        <v>0</v>
      </c>
      <c r="E45" s="287">
        <v>147</v>
      </c>
    </row>
    <row r="46" spans="1:5" ht="12.75">
      <c r="A46" s="284" t="s">
        <v>426</v>
      </c>
      <c r="B46" s="285" t="s">
        <v>427</v>
      </c>
      <c r="C46" s="286">
        <v>61611</v>
      </c>
      <c r="D46" s="286">
        <v>0</v>
      </c>
      <c r="E46" s="287">
        <v>222789</v>
      </c>
    </row>
    <row r="47" spans="1:5" ht="12.75">
      <c r="A47" s="284" t="s">
        <v>428</v>
      </c>
      <c r="B47" s="285" t="s">
        <v>429</v>
      </c>
      <c r="C47" s="286">
        <v>0</v>
      </c>
      <c r="D47" s="286">
        <v>0</v>
      </c>
      <c r="E47" s="287">
        <v>0</v>
      </c>
    </row>
    <row r="48" spans="1:5" ht="12.75">
      <c r="A48" s="284" t="s">
        <v>430</v>
      </c>
      <c r="B48" s="285" t="s">
        <v>431</v>
      </c>
      <c r="C48" s="286">
        <v>1567</v>
      </c>
      <c r="D48" s="286">
        <v>0</v>
      </c>
      <c r="E48" s="287">
        <v>1770</v>
      </c>
    </row>
    <row r="49" spans="1:5" ht="12.75">
      <c r="A49" s="281" t="s">
        <v>432</v>
      </c>
      <c r="B49" s="282" t="s">
        <v>433</v>
      </c>
      <c r="C49" s="288">
        <v>63229</v>
      </c>
      <c r="D49" s="288">
        <v>0</v>
      </c>
      <c r="E49" s="289">
        <v>224706</v>
      </c>
    </row>
    <row r="50" spans="1:5" ht="39">
      <c r="A50" s="284" t="s">
        <v>434</v>
      </c>
      <c r="B50" s="285" t="s">
        <v>435</v>
      </c>
      <c r="C50" s="286">
        <v>25681</v>
      </c>
      <c r="D50" s="286">
        <v>0</v>
      </c>
      <c r="E50" s="287">
        <v>0</v>
      </c>
    </row>
    <row r="51" spans="1:5" ht="39">
      <c r="A51" s="284" t="s">
        <v>436</v>
      </c>
      <c r="B51" s="285" t="s">
        <v>437</v>
      </c>
      <c r="C51" s="286">
        <v>0</v>
      </c>
      <c r="D51" s="286">
        <v>0</v>
      </c>
      <c r="E51" s="287">
        <v>0</v>
      </c>
    </row>
    <row r="52" spans="1:5" ht="39">
      <c r="A52" s="284" t="s">
        <v>438</v>
      </c>
      <c r="B52" s="285" t="s">
        <v>439</v>
      </c>
      <c r="C52" s="286">
        <v>0</v>
      </c>
      <c r="D52" s="286">
        <v>0</v>
      </c>
      <c r="E52" s="287">
        <v>0</v>
      </c>
    </row>
    <row r="53" spans="1:5" ht="39">
      <c r="A53" s="284" t="s">
        <v>440</v>
      </c>
      <c r="B53" s="285" t="s">
        <v>441</v>
      </c>
      <c r="C53" s="286">
        <v>0</v>
      </c>
      <c r="D53" s="286">
        <v>0</v>
      </c>
      <c r="E53" s="287">
        <v>0</v>
      </c>
    </row>
    <row r="54" spans="1:5" ht="26.25">
      <c r="A54" s="284" t="s">
        <v>442</v>
      </c>
      <c r="B54" s="285" t="s">
        <v>443</v>
      </c>
      <c r="C54" s="286">
        <v>70643</v>
      </c>
      <c r="D54" s="286">
        <v>0</v>
      </c>
      <c r="E54" s="287">
        <v>66256</v>
      </c>
    </row>
    <row r="55" spans="1:5" ht="26.25">
      <c r="A55" s="284" t="s">
        <v>444</v>
      </c>
      <c r="B55" s="285" t="s">
        <v>445</v>
      </c>
      <c r="C55" s="286">
        <v>29484</v>
      </c>
      <c r="D55" s="286">
        <v>0</v>
      </c>
      <c r="E55" s="287">
        <v>95728</v>
      </c>
    </row>
    <row r="56" spans="1:5" ht="26.25">
      <c r="A56" s="284" t="s">
        <v>446</v>
      </c>
      <c r="B56" s="285" t="s">
        <v>447</v>
      </c>
      <c r="C56" s="286">
        <v>0</v>
      </c>
      <c r="D56" s="286">
        <v>0</v>
      </c>
      <c r="E56" s="287">
        <v>0</v>
      </c>
    </row>
    <row r="57" spans="1:5" ht="26.25">
      <c r="A57" s="284" t="s">
        <v>448</v>
      </c>
      <c r="B57" s="285" t="s">
        <v>449</v>
      </c>
      <c r="C57" s="286">
        <v>0</v>
      </c>
      <c r="D57" s="286">
        <v>0</v>
      </c>
      <c r="E57" s="287">
        <v>325</v>
      </c>
    </row>
    <row r="58" spans="1:5" ht="39">
      <c r="A58" s="284" t="s">
        <v>450</v>
      </c>
      <c r="B58" s="285" t="s">
        <v>451</v>
      </c>
      <c r="C58" s="286">
        <v>0</v>
      </c>
      <c r="D58" s="286">
        <v>0</v>
      </c>
      <c r="E58" s="287">
        <v>325</v>
      </c>
    </row>
    <row r="59" spans="1:5" ht="26.25">
      <c r="A59" s="284" t="s">
        <v>452</v>
      </c>
      <c r="B59" s="285" t="s">
        <v>453</v>
      </c>
      <c r="C59" s="286">
        <v>0</v>
      </c>
      <c r="D59" s="286">
        <v>0</v>
      </c>
      <c r="E59" s="287">
        <v>4675</v>
      </c>
    </row>
    <row r="60" spans="1:5" ht="39">
      <c r="A60" s="284" t="s">
        <v>454</v>
      </c>
      <c r="B60" s="285" t="s">
        <v>455</v>
      </c>
      <c r="C60" s="286">
        <v>0</v>
      </c>
      <c r="D60" s="286">
        <v>0</v>
      </c>
      <c r="E60" s="287">
        <v>4675</v>
      </c>
    </row>
    <row r="61" spans="1:5" ht="26.25">
      <c r="A61" s="284" t="s">
        <v>456</v>
      </c>
      <c r="B61" s="285" t="s">
        <v>457</v>
      </c>
      <c r="C61" s="286">
        <v>0</v>
      </c>
      <c r="D61" s="286">
        <v>0</v>
      </c>
      <c r="E61" s="287">
        <v>0</v>
      </c>
    </row>
    <row r="62" spans="1:5" ht="26.25">
      <c r="A62" s="284" t="s">
        <v>458</v>
      </c>
      <c r="B62" s="285" t="s">
        <v>459</v>
      </c>
      <c r="C62" s="286">
        <v>0</v>
      </c>
      <c r="D62" s="286">
        <v>0</v>
      </c>
      <c r="E62" s="287">
        <v>0</v>
      </c>
    </row>
    <row r="63" spans="1:5" ht="26.25">
      <c r="A63" s="281" t="s">
        <v>460</v>
      </c>
      <c r="B63" s="282" t="s">
        <v>461</v>
      </c>
      <c r="C63" s="288">
        <v>125808</v>
      </c>
      <c r="D63" s="288">
        <v>0</v>
      </c>
      <c r="E63" s="289">
        <v>166984</v>
      </c>
    </row>
    <row r="64" spans="1:5" ht="39">
      <c r="A64" s="284" t="s">
        <v>462</v>
      </c>
      <c r="B64" s="285" t="s">
        <v>463</v>
      </c>
      <c r="C64" s="286">
        <v>0</v>
      </c>
      <c r="D64" s="286">
        <v>0</v>
      </c>
      <c r="E64" s="287">
        <v>0</v>
      </c>
    </row>
    <row r="65" spans="1:5" ht="39">
      <c r="A65" s="284" t="s">
        <v>464</v>
      </c>
      <c r="B65" s="285" t="s">
        <v>465</v>
      </c>
      <c r="C65" s="286">
        <v>0</v>
      </c>
      <c r="D65" s="286">
        <v>0</v>
      </c>
      <c r="E65" s="287">
        <v>0</v>
      </c>
    </row>
    <row r="66" spans="1:5" ht="39">
      <c r="A66" s="284" t="s">
        <v>466</v>
      </c>
      <c r="B66" s="285" t="s">
        <v>467</v>
      </c>
      <c r="C66" s="286">
        <v>0</v>
      </c>
      <c r="D66" s="286">
        <v>0</v>
      </c>
      <c r="E66" s="287">
        <v>0</v>
      </c>
    </row>
    <row r="67" spans="1:5" ht="39">
      <c r="A67" s="284" t="s">
        <v>468</v>
      </c>
      <c r="B67" s="285" t="s">
        <v>469</v>
      </c>
      <c r="C67" s="286">
        <v>0</v>
      </c>
      <c r="D67" s="286">
        <v>0</v>
      </c>
      <c r="E67" s="287">
        <v>0</v>
      </c>
    </row>
    <row r="68" spans="1:5" ht="26.25">
      <c r="A68" s="284" t="s">
        <v>470</v>
      </c>
      <c r="B68" s="285" t="s">
        <v>471</v>
      </c>
      <c r="C68" s="286">
        <v>0</v>
      </c>
      <c r="D68" s="286">
        <v>0</v>
      </c>
      <c r="E68" s="287">
        <v>0</v>
      </c>
    </row>
    <row r="69" spans="1:5" ht="26.25">
      <c r="A69" s="284" t="s">
        <v>472</v>
      </c>
      <c r="B69" s="285" t="s">
        <v>473</v>
      </c>
      <c r="C69" s="286">
        <v>0</v>
      </c>
      <c r="D69" s="286">
        <v>0</v>
      </c>
      <c r="E69" s="287">
        <v>0</v>
      </c>
    </row>
    <row r="70" spans="1:5" ht="26.25">
      <c r="A70" s="284" t="s">
        <v>474</v>
      </c>
      <c r="B70" s="285" t="s">
        <v>475</v>
      </c>
      <c r="C70" s="286">
        <v>0</v>
      </c>
      <c r="D70" s="286">
        <v>0</v>
      </c>
      <c r="E70" s="287">
        <v>589</v>
      </c>
    </row>
    <row r="71" spans="1:5" ht="26.25">
      <c r="A71" s="284" t="s">
        <v>476</v>
      </c>
      <c r="B71" s="285" t="s">
        <v>477</v>
      </c>
      <c r="C71" s="286">
        <v>5039</v>
      </c>
      <c r="D71" s="286">
        <v>0</v>
      </c>
      <c r="E71" s="287">
        <v>5000</v>
      </c>
    </row>
    <row r="72" spans="1:5" ht="39">
      <c r="A72" s="284" t="s">
        <v>478</v>
      </c>
      <c r="B72" s="285" t="s">
        <v>479</v>
      </c>
      <c r="C72" s="286">
        <v>5039</v>
      </c>
      <c r="D72" s="286">
        <v>0</v>
      </c>
      <c r="E72" s="287">
        <v>5000</v>
      </c>
    </row>
    <row r="73" spans="1:5" ht="26.25">
      <c r="A73" s="284" t="s">
        <v>480</v>
      </c>
      <c r="B73" s="285" t="s">
        <v>481</v>
      </c>
      <c r="C73" s="286">
        <v>0</v>
      </c>
      <c r="D73" s="286">
        <v>0</v>
      </c>
      <c r="E73" s="287">
        <v>623</v>
      </c>
    </row>
    <row r="74" spans="1:5" ht="39">
      <c r="A74" s="284" t="s">
        <v>482</v>
      </c>
      <c r="B74" s="285" t="s">
        <v>483</v>
      </c>
      <c r="C74" s="286">
        <v>0</v>
      </c>
      <c r="D74" s="286">
        <v>0</v>
      </c>
      <c r="E74" s="287">
        <v>623</v>
      </c>
    </row>
    <row r="75" spans="1:5" ht="26.25">
      <c r="A75" s="284" t="s">
        <v>484</v>
      </c>
      <c r="B75" s="285" t="s">
        <v>485</v>
      </c>
      <c r="C75" s="286">
        <v>0</v>
      </c>
      <c r="D75" s="286">
        <v>0</v>
      </c>
      <c r="E75" s="287">
        <v>0</v>
      </c>
    </row>
    <row r="76" spans="1:5" ht="39">
      <c r="A76" s="284" t="s">
        <v>486</v>
      </c>
      <c r="B76" s="285" t="s">
        <v>487</v>
      </c>
      <c r="C76" s="286">
        <v>0</v>
      </c>
      <c r="D76" s="286">
        <v>0</v>
      </c>
      <c r="E76" s="287">
        <v>0</v>
      </c>
    </row>
    <row r="77" spans="1:5" ht="39">
      <c r="A77" s="281" t="s">
        <v>488</v>
      </c>
      <c r="B77" s="282" t="s">
        <v>489</v>
      </c>
      <c r="C77" s="288">
        <v>5039</v>
      </c>
      <c r="D77" s="288">
        <v>0</v>
      </c>
      <c r="E77" s="289">
        <v>6212</v>
      </c>
    </row>
    <row r="78" spans="1:5" ht="12.75">
      <c r="A78" s="284" t="s">
        <v>490</v>
      </c>
      <c r="B78" s="285" t="s">
        <v>491</v>
      </c>
      <c r="C78" s="286">
        <v>28417</v>
      </c>
      <c r="D78" s="286">
        <v>0</v>
      </c>
      <c r="E78" s="287">
        <v>9854</v>
      </c>
    </row>
    <row r="79" spans="1:5" ht="12.75">
      <c r="A79" s="284" t="s">
        <v>492</v>
      </c>
      <c r="B79" s="285" t="s">
        <v>493</v>
      </c>
      <c r="C79" s="286">
        <v>0</v>
      </c>
      <c r="D79" s="286">
        <v>0</v>
      </c>
      <c r="E79" s="287">
        <v>0</v>
      </c>
    </row>
    <row r="80" spans="1:5" ht="12.75">
      <c r="A80" s="284" t="s">
        <v>494</v>
      </c>
      <c r="B80" s="285" t="s">
        <v>495</v>
      </c>
      <c r="C80" s="286">
        <v>0</v>
      </c>
      <c r="D80" s="286">
        <v>0</v>
      </c>
      <c r="E80" s="287">
        <v>6750</v>
      </c>
    </row>
    <row r="81" spans="1:5" ht="12.75">
      <c r="A81" s="284" t="s">
        <v>496</v>
      </c>
      <c r="B81" s="285" t="s">
        <v>497</v>
      </c>
      <c r="C81" s="286">
        <v>0</v>
      </c>
      <c r="D81" s="286">
        <v>0</v>
      </c>
      <c r="E81" s="287">
        <v>0</v>
      </c>
    </row>
    <row r="82" spans="1:5" ht="12.75">
      <c r="A82" s="284" t="s">
        <v>498</v>
      </c>
      <c r="B82" s="285" t="s">
        <v>499</v>
      </c>
      <c r="C82" s="286">
        <v>5</v>
      </c>
      <c r="D82" s="286">
        <v>0</v>
      </c>
      <c r="E82" s="287">
        <v>1399</v>
      </c>
    </row>
    <row r="83" spans="1:5" ht="12.75">
      <c r="A83" s="284" t="s">
        <v>500</v>
      </c>
      <c r="B83" s="285" t="s">
        <v>501</v>
      </c>
      <c r="C83" s="286">
        <v>28412</v>
      </c>
      <c r="D83" s="286">
        <v>0</v>
      </c>
      <c r="E83" s="287">
        <v>1705</v>
      </c>
    </row>
    <row r="84" spans="1:5" ht="26.25">
      <c r="A84" s="284" t="s">
        <v>502</v>
      </c>
      <c r="B84" s="285" t="s">
        <v>503</v>
      </c>
      <c r="C84" s="286">
        <v>0</v>
      </c>
      <c r="D84" s="286">
        <v>0</v>
      </c>
      <c r="E84" s="287">
        <v>0</v>
      </c>
    </row>
    <row r="85" spans="1:5" ht="12.75">
      <c r="A85" s="284" t="s">
        <v>504</v>
      </c>
      <c r="B85" s="285" t="s">
        <v>505</v>
      </c>
      <c r="C85" s="286">
        <v>0</v>
      </c>
      <c r="D85" s="286">
        <v>0</v>
      </c>
      <c r="E85" s="287">
        <v>0</v>
      </c>
    </row>
    <row r="86" spans="1:5" ht="12.75">
      <c r="A86" s="284" t="s">
        <v>506</v>
      </c>
      <c r="B86" s="285" t="s">
        <v>507</v>
      </c>
      <c r="C86" s="286">
        <v>0</v>
      </c>
      <c r="D86" s="286">
        <v>0</v>
      </c>
      <c r="E86" s="287">
        <v>0</v>
      </c>
    </row>
    <row r="87" spans="1:5" ht="26.25">
      <c r="A87" s="284" t="s">
        <v>508</v>
      </c>
      <c r="B87" s="285" t="s">
        <v>509</v>
      </c>
      <c r="C87" s="286">
        <v>0</v>
      </c>
      <c r="D87" s="286">
        <v>0</v>
      </c>
      <c r="E87" s="287">
        <v>0</v>
      </c>
    </row>
    <row r="88" spans="1:5" ht="26.25">
      <c r="A88" s="284" t="s">
        <v>510</v>
      </c>
      <c r="B88" s="285" t="s">
        <v>511</v>
      </c>
      <c r="C88" s="286">
        <v>0</v>
      </c>
      <c r="D88" s="286">
        <v>0</v>
      </c>
      <c r="E88" s="287">
        <v>0</v>
      </c>
    </row>
    <row r="89" spans="1:5" ht="26.25">
      <c r="A89" s="284" t="s">
        <v>512</v>
      </c>
      <c r="B89" s="285" t="s">
        <v>513</v>
      </c>
      <c r="C89" s="286">
        <v>0</v>
      </c>
      <c r="D89" s="286">
        <v>0</v>
      </c>
      <c r="E89" s="287">
        <v>0</v>
      </c>
    </row>
    <row r="90" spans="1:5" ht="26.25">
      <c r="A90" s="281" t="s">
        <v>514</v>
      </c>
      <c r="B90" s="282" t="s">
        <v>515</v>
      </c>
      <c r="C90" s="288">
        <v>28417</v>
      </c>
      <c r="D90" s="288">
        <v>0</v>
      </c>
      <c r="E90" s="289">
        <v>9854</v>
      </c>
    </row>
    <row r="91" spans="1:5" ht="12.75">
      <c r="A91" s="281" t="s">
        <v>516</v>
      </c>
      <c r="B91" s="282" t="s">
        <v>517</v>
      </c>
      <c r="C91" s="288">
        <v>159264</v>
      </c>
      <c r="D91" s="288">
        <v>0</v>
      </c>
      <c r="E91" s="289">
        <v>183050</v>
      </c>
    </row>
    <row r="92" spans="1:5" ht="26.25">
      <c r="A92" s="281" t="s">
        <v>518</v>
      </c>
      <c r="B92" s="282" t="s">
        <v>519</v>
      </c>
      <c r="C92" s="288">
        <v>911</v>
      </c>
      <c r="D92" s="288">
        <v>0</v>
      </c>
      <c r="E92" s="289">
        <v>0</v>
      </c>
    </row>
    <row r="93" spans="1:5" ht="26.25">
      <c r="A93" s="284" t="s">
        <v>520</v>
      </c>
      <c r="B93" s="285" t="s">
        <v>521</v>
      </c>
      <c r="C93" s="286">
        <v>0</v>
      </c>
      <c r="D93" s="286">
        <v>0</v>
      </c>
      <c r="E93" s="287">
        <v>689</v>
      </c>
    </row>
    <row r="94" spans="1:5" ht="12.75">
      <c r="A94" s="284" t="s">
        <v>522</v>
      </c>
      <c r="B94" s="285" t="s">
        <v>523</v>
      </c>
      <c r="C94" s="286">
        <v>0</v>
      </c>
      <c r="D94" s="286">
        <v>0</v>
      </c>
      <c r="E94" s="287">
        <v>127</v>
      </c>
    </row>
    <row r="95" spans="1:5" ht="12.75">
      <c r="A95" s="284" t="s">
        <v>524</v>
      </c>
      <c r="B95" s="285" t="s">
        <v>525</v>
      </c>
      <c r="C95" s="286">
        <v>0</v>
      </c>
      <c r="D95" s="286">
        <v>0</v>
      </c>
      <c r="E95" s="287">
        <v>0</v>
      </c>
    </row>
    <row r="96" spans="1:5" ht="26.25">
      <c r="A96" s="281" t="s">
        <v>526</v>
      </c>
      <c r="B96" s="282" t="s">
        <v>527</v>
      </c>
      <c r="C96" s="288">
        <v>0</v>
      </c>
      <c r="D96" s="288">
        <v>0</v>
      </c>
      <c r="E96" s="289">
        <v>816</v>
      </c>
    </row>
    <row r="97" spans="1:5" ht="26.25">
      <c r="A97" s="281" t="s">
        <v>528</v>
      </c>
      <c r="B97" s="282" t="s">
        <v>529</v>
      </c>
      <c r="C97" s="288">
        <v>8694329</v>
      </c>
      <c r="D97" s="288">
        <v>0</v>
      </c>
      <c r="E97" s="289">
        <v>9377545</v>
      </c>
    </row>
    <row r="98" spans="1:5" ht="12.75">
      <c r="A98" s="281" t="s">
        <v>365</v>
      </c>
      <c r="B98" s="282" t="s">
        <v>530</v>
      </c>
      <c r="C98" s="210"/>
      <c r="D98" s="210"/>
      <c r="E98" s="283"/>
    </row>
    <row r="99" spans="1:5" ht="12.75">
      <c r="A99" s="284" t="s">
        <v>531</v>
      </c>
      <c r="B99" s="285" t="s">
        <v>532</v>
      </c>
      <c r="C99" s="286">
        <v>9762462</v>
      </c>
      <c r="D99" s="286">
        <v>0</v>
      </c>
      <c r="E99" s="287">
        <v>9762462</v>
      </c>
    </row>
    <row r="100" spans="1:5" ht="12.75">
      <c r="A100" s="284" t="s">
        <v>533</v>
      </c>
      <c r="B100" s="285" t="s">
        <v>534</v>
      </c>
      <c r="C100" s="286">
        <v>0</v>
      </c>
      <c r="D100" s="286">
        <v>0</v>
      </c>
      <c r="E100" s="287">
        <v>0</v>
      </c>
    </row>
    <row r="101" spans="1:5" ht="12.75">
      <c r="A101" s="284" t="s">
        <v>535</v>
      </c>
      <c r="B101" s="285" t="s">
        <v>536</v>
      </c>
      <c r="C101" s="286">
        <v>61662</v>
      </c>
      <c r="D101" s="286">
        <v>0</v>
      </c>
      <c r="E101" s="287">
        <v>61662</v>
      </c>
    </row>
    <row r="102" spans="1:5" ht="12.75">
      <c r="A102" s="284" t="s">
        <v>537</v>
      </c>
      <c r="B102" s="285" t="s">
        <v>538</v>
      </c>
      <c r="C102" s="286">
        <v>-1410281</v>
      </c>
      <c r="D102" s="286">
        <v>0</v>
      </c>
      <c r="E102" s="287">
        <v>-1266907</v>
      </c>
    </row>
    <row r="103" spans="1:5" ht="12.75">
      <c r="A103" s="284" t="s">
        <v>539</v>
      </c>
      <c r="B103" s="285" t="s">
        <v>540</v>
      </c>
      <c r="C103" s="286">
        <v>0</v>
      </c>
      <c r="D103" s="286">
        <v>0</v>
      </c>
      <c r="E103" s="287">
        <v>0</v>
      </c>
    </row>
    <row r="104" spans="1:5" ht="12.75">
      <c r="A104" s="284" t="s">
        <v>541</v>
      </c>
      <c r="B104" s="285" t="s">
        <v>542</v>
      </c>
      <c r="C104" s="286">
        <v>0</v>
      </c>
      <c r="D104" s="286">
        <v>0</v>
      </c>
      <c r="E104" s="287">
        <v>30694</v>
      </c>
    </row>
    <row r="105" spans="1:5" ht="12.75">
      <c r="A105" s="281" t="s">
        <v>543</v>
      </c>
      <c r="B105" s="282" t="s">
        <v>544</v>
      </c>
      <c r="C105" s="288">
        <v>8413843</v>
      </c>
      <c r="D105" s="288">
        <v>0</v>
      </c>
      <c r="E105" s="289">
        <v>8587911</v>
      </c>
    </row>
    <row r="106" spans="1:5" ht="26.25">
      <c r="A106" s="284" t="s">
        <v>545</v>
      </c>
      <c r="B106" s="285" t="s">
        <v>546</v>
      </c>
      <c r="C106" s="286">
        <v>0</v>
      </c>
      <c r="D106" s="286">
        <v>0</v>
      </c>
      <c r="E106" s="287">
        <v>0</v>
      </c>
    </row>
    <row r="107" spans="1:5" ht="39">
      <c r="A107" s="284" t="s">
        <v>547</v>
      </c>
      <c r="B107" s="285" t="s">
        <v>548</v>
      </c>
      <c r="C107" s="286">
        <v>0</v>
      </c>
      <c r="D107" s="286">
        <v>0</v>
      </c>
      <c r="E107" s="287">
        <v>0</v>
      </c>
    </row>
    <row r="108" spans="1:5" ht="26.25">
      <c r="A108" s="284" t="s">
        <v>549</v>
      </c>
      <c r="B108" s="285" t="s">
        <v>550</v>
      </c>
      <c r="C108" s="286">
        <v>71714</v>
      </c>
      <c r="D108" s="286">
        <v>0</v>
      </c>
      <c r="E108" s="287">
        <v>11222</v>
      </c>
    </row>
    <row r="109" spans="1:5" ht="26.25">
      <c r="A109" s="284" t="s">
        <v>551</v>
      </c>
      <c r="B109" s="285" t="s">
        <v>552</v>
      </c>
      <c r="C109" s="286">
        <v>0</v>
      </c>
      <c r="D109" s="286">
        <v>0</v>
      </c>
      <c r="E109" s="287">
        <v>0</v>
      </c>
    </row>
    <row r="110" spans="1:5" ht="26.25">
      <c r="A110" s="284" t="s">
        <v>553</v>
      </c>
      <c r="B110" s="285" t="s">
        <v>554</v>
      </c>
      <c r="C110" s="286">
        <v>0</v>
      </c>
      <c r="D110" s="286">
        <v>0</v>
      </c>
      <c r="E110" s="287">
        <v>333</v>
      </c>
    </row>
    <row r="111" spans="1:5" ht="39">
      <c r="A111" s="284" t="s">
        <v>555</v>
      </c>
      <c r="B111" s="285" t="s">
        <v>556</v>
      </c>
      <c r="C111" s="286">
        <v>0</v>
      </c>
      <c r="D111" s="286">
        <v>0</v>
      </c>
      <c r="E111" s="287">
        <v>0</v>
      </c>
    </row>
    <row r="112" spans="1:5" ht="26.25">
      <c r="A112" s="284" t="s">
        <v>557</v>
      </c>
      <c r="B112" s="285" t="s">
        <v>558</v>
      </c>
      <c r="C112" s="286">
        <v>0</v>
      </c>
      <c r="D112" s="286">
        <v>0</v>
      </c>
      <c r="E112" s="287">
        <v>0</v>
      </c>
    </row>
    <row r="113" spans="1:5" ht="26.25">
      <c r="A113" s="284" t="s">
        <v>559</v>
      </c>
      <c r="B113" s="285" t="s">
        <v>560</v>
      </c>
      <c r="C113" s="286">
        <v>0</v>
      </c>
      <c r="D113" s="286">
        <v>0</v>
      </c>
      <c r="E113" s="287">
        <v>0</v>
      </c>
    </row>
    <row r="114" spans="1:5" ht="26.25">
      <c r="A114" s="284" t="s">
        <v>561</v>
      </c>
      <c r="B114" s="285" t="s">
        <v>562</v>
      </c>
      <c r="C114" s="286">
        <v>0</v>
      </c>
      <c r="D114" s="286">
        <v>0</v>
      </c>
      <c r="E114" s="287">
        <v>0</v>
      </c>
    </row>
    <row r="115" spans="1:5" ht="39">
      <c r="A115" s="284" t="s">
        <v>563</v>
      </c>
      <c r="B115" s="285" t="s">
        <v>564</v>
      </c>
      <c r="C115" s="286">
        <v>0</v>
      </c>
      <c r="D115" s="286">
        <v>0</v>
      </c>
      <c r="E115" s="287">
        <v>0</v>
      </c>
    </row>
    <row r="116" spans="1:5" ht="26.25">
      <c r="A116" s="284" t="s">
        <v>565</v>
      </c>
      <c r="B116" s="285" t="s">
        <v>566</v>
      </c>
      <c r="C116" s="286">
        <v>19690</v>
      </c>
      <c r="D116" s="286">
        <v>0</v>
      </c>
      <c r="E116" s="287">
        <v>0</v>
      </c>
    </row>
    <row r="117" spans="1:5" ht="39">
      <c r="A117" s="284" t="s">
        <v>567</v>
      </c>
      <c r="B117" s="285" t="s">
        <v>568</v>
      </c>
      <c r="C117" s="286">
        <v>0</v>
      </c>
      <c r="D117" s="286">
        <v>0</v>
      </c>
      <c r="E117" s="287">
        <v>0</v>
      </c>
    </row>
    <row r="118" spans="1:5" ht="26.25">
      <c r="A118" s="284" t="s">
        <v>569</v>
      </c>
      <c r="B118" s="285" t="s">
        <v>570</v>
      </c>
      <c r="C118" s="286">
        <v>19690</v>
      </c>
      <c r="D118" s="286">
        <v>0</v>
      </c>
      <c r="E118" s="287">
        <v>0</v>
      </c>
    </row>
    <row r="119" spans="1:5" ht="39">
      <c r="A119" s="284" t="s">
        <v>571</v>
      </c>
      <c r="B119" s="285" t="s">
        <v>572</v>
      </c>
      <c r="C119" s="286">
        <v>0</v>
      </c>
      <c r="D119" s="286">
        <v>0</v>
      </c>
      <c r="E119" s="287">
        <v>0</v>
      </c>
    </row>
    <row r="120" spans="1:5" ht="26.25">
      <c r="A120" s="284" t="s">
        <v>573</v>
      </c>
      <c r="B120" s="285" t="s">
        <v>574</v>
      </c>
      <c r="C120" s="286">
        <v>0</v>
      </c>
      <c r="D120" s="286">
        <v>0</v>
      </c>
      <c r="E120" s="287">
        <v>0</v>
      </c>
    </row>
    <row r="121" spans="1:5" ht="26.25">
      <c r="A121" s="284" t="s">
        <v>575</v>
      </c>
      <c r="B121" s="285" t="s">
        <v>576</v>
      </c>
      <c r="C121" s="286">
        <v>0</v>
      </c>
      <c r="D121" s="286">
        <v>0</v>
      </c>
      <c r="E121" s="287">
        <v>0</v>
      </c>
    </row>
    <row r="122" spans="1:5" ht="26.25">
      <c r="A122" s="284" t="s">
        <v>577</v>
      </c>
      <c r="B122" s="285" t="s">
        <v>578</v>
      </c>
      <c r="C122" s="286">
        <v>0</v>
      </c>
      <c r="D122" s="286">
        <v>0</v>
      </c>
      <c r="E122" s="287">
        <v>0</v>
      </c>
    </row>
    <row r="123" spans="1:5" ht="39">
      <c r="A123" s="284" t="s">
        <v>579</v>
      </c>
      <c r="B123" s="285" t="s">
        <v>580</v>
      </c>
      <c r="C123" s="286">
        <v>0</v>
      </c>
      <c r="D123" s="286">
        <v>0</v>
      </c>
      <c r="E123" s="287">
        <v>0</v>
      </c>
    </row>
    <row r="124" spans="1:5" ht="26.25">
      <c r="A124" s="284" t="s">
        <v>581</v>
      </c>
      <c r="B124" s="285" t="s">
        <v>582</v>
      </c>
      <c r="C124" s="286">
        <v>0</v>
      </c>
      <c r="D124" s="286">
        <v>0</v>
      </c>
      <c r="E124" s="287">
        <v>0</v>
      </c>
    </row>
    <row r="125" spans="1:5" ht="26.25">
      <c r="A125" s="281" t="s">
        <v>583</v>
      </c>
      <c r="B125" s="282" t="s">
        <v>584</v>
      </c>
      <c r="C125" s="288">
        <v>91404</v>
      </c>
      <c r="D125" s="288">
        <v>0</v>
      </c>
      <c r="E125" s="289">
        <v>11555</v>
      </c>
    </row>
    <row r="126" spans="1:5" ht="26.25">
      <c r="A126" s="284" t="s">
        <v>585</v>
      </c>
      <c r="B126" s="285" t="s">
        <v>586</v>
      </c>
      <c r="C126" s="286">
        <v>0</v>
      </c>
      <c r="D126" s="286">
        <v>0</v>
      </c>
      <c r="E126" s="287">
        <v>0</v>
      </c>
    </row>
    <row r="127" spans="1:5" ht="39">
      <c r="A127" s="284" t="s">
        <v>587</v>
      </c>
      <c r="B127" s="285" t="s">
        <v>588</v>
      </c>
      <c r="C127" s="286">
        <v>0</v>
      </c>
      <c r="D127" s="286">
        <v>0</v>
      </c>
      <c r="E127" s="287">
        <v>0</v>
      </c>
    </row>
    <row r="128" spans="1:5" ht="26.25">
      <c r="A128" s="284" t="s">
        <v>589</v>
      </c>
      <c r="B128" s="285" t="s">
        <v>590</v>
      </c>
      <c r="C128" s="286">
        <v>0</v>
      </c>
      <c r="D128" s="286">
        <v>0</v>
      </c>
      <c r="E128" s="287">
        <v>0</v>
      </c>
    </row>
    <row r="129" spans="1:5" ht="26.25">
      <c r="A129" s="284" t="s">
        <v>591</v>
      </c>
      <c r="B129" s="285" t="s">
        <v>592</v>
      </c>
      <c r="C129" s="286">
        <v>0</v>
      </c>
      <c r="D129" s="286">
        <v>0</v>
      </c>
      <c r="E129" s="287">
        <v>0</v>
      </c>
    </row>
    <row r="130" spans="1:5" ht="26.25">
      <c r="A130" s="284" t="s">
        <v>593</v>
      </c>
      <c r="B130" s="285" t="s">
        <v>594</v>
      </c>
      <c r="C130" s="286">
        <v>1768</v>
      </c>
      <c r="D130" s="286">
        <v>0</v>
      </c>
      <c r="E130" s="287">
        <v>0</v>
      </c>
    </row>
    <row r="131" spans="1:5" ht="39">
      <c r="A131" s="284" t="s">
        <v>595</v>
      </c>
      <c r="B131" s="285" t="s">
        <v>596</v>
      </c>
      <c r="C131" s="286">
        <v>0</v>
      </c>
      <c r="D131" s="286">
        <v>0</v>
      </c>
      <c r="E131" s="287">
        <v>0</v>
      </c>
    </row>
    <row r="132" spans="1:5" ht="26.25">
      <c r="A132" s="284" t="s">
        <v>597</v>
      </c>
      <c r="B132" s="285" t="s">
        <v>598</v>
      </c>
      <c r="C132" s="286">
        <v>44000</v>
      </c>
      <c r="D132" s="286">
        <v>0</v>
      </c>
      <c r="E132" s="287">
        <v>0</v>
      </c>
    </row>
    <row r="133" spans="1:5" ht="26.25">
      <c r="A133" s="284" t="s">
        <v>599</v>
      </c>
      <c r="B133" s="285" t="s">
        <v>600</v>
      </c>
      <c r="C133" s="286">
        <v>0</v>
      </c>
      <c r="D133" s="286">
        <v>0</v>
      </c>
      <c r="E133" s="287">
        <v>0</v>
      </c>
    </row>
    <row r="134" spans="1:5" ht="39">
      <c r="A134" s="284" t="s">
        <v>601</v>
      </c>
      <c r="B134" s="285" t="s">
        <v>602</v>
      </c>
      <c r="C134" s="286">
        <v>0</v>
      </c>
      <c r="D134" s="286">
        <v>0</v>
      </c>
      <c r="E134" s="287">
        <v>45677</v>
      </c>
    </row>
    <row r="135" spans="1:5" ht="39">
      <c r="A135" s="284" t="s">
        <v>603</v>
      </c>
      <c r="B135" s="285" t="s">
        <v>604</v>
      </c>
      <c r="C135" s="286">
        <v>0</v>
      </c>
      <c r="D135" s="286">
        <v>0</v>
      </c>
      <c r="E135" s="287">
        <v>0</v>
      </c>
    </row>
    <row r="136" spans="1:5" ht="26.25">
      <c r="A136" s="284" t="s">
        <v>605</v>
      </c>
      <c r="B136" s="285" t="s">
        <v>606</v>
      </c>
      <c r="C136" s="286">
        <v>114756</v>
      </c>
      <c r="D136" s="286">
        <v>0</v>
      </c>
      <c r="E136" s="287">
        <v>22501</v>
      </c>
    </row>
    <row r="137" spans="1:5" ht="39">
      <c r="A137" s="284" t="s">
        <v>607</v>
      </c>
      <c r="B137" s="285" t="s">
        <v>608</v>
      </c>
      <c r="C137" s="286">
        <v>0</v>
      </c>
      <c r="D137" s="286">
        <v>0</v>
      </c>
      <c r="E137" s="287">
        <v>22501</v>
      </c>
    </row>
    <row r="138" spans="1:5" ht="26.25">
      <c r="A138" s="284" t="s">
        <v>609</v>
      </c>
      <c r="B138" s="285" t="s">
        <v>610</v>
      </c>
      <c r="C138" s="286">
        <v>114756</v>
      </c>
      <c r="D138" s="286">
        <v>0</v>
      </c>
      <c r="E138" s="287">
        <v>0</v>
      </c>
    </row>
    <row r="139" spans="1:5" ht="39">
      <c r="A139" s="284" t="s">
        <v>611</v>
      </c>
      <c r="B139" s="285" t="s">
        <v>612</v>
      </c>
      <c r="C139" s="286">
        <v>0</v>
      </c>
      <c r="D139" s="286">
        <v>0</v>
      </c>
      <c r="E139" s="287">
        <v>0</v>
      </c>
    </row>
    <row r="140" spans="1:5" ht="26.25">
      <c r="A140" s="284" t="s">
        <v>613</v>
      </c>
      <c r="B140" s="285" t="s">
        <v>614</v>
      </c>
      <c r="C140" s="286">
        <v>0</v>
      </c>
      <c r="D140" s="286">
        <v>0</v>
      </c>
      <c r="E140" s="287">
        <v>0</v>
      </c>
    </row>
    <row r="141" spans="1:5" ht="26.25">
      <c r="A141" s="284" t="s">
        <v>615</v>
      </c>
      <c r="B141" s="285" t="s">
        <v>616</v>
      </c>
      <c r="C141" s="286">
        <v>0</v>
      </c>
      <c r="D141" s="286">
        <v>0</v>
      </c>
      <c r="E141" s="287">
        <v>0</v>
      </c>
    </row>
    <row r="142" spans="1:5" ht="26.25">
      <c r="A142" s="284" t="s">
        <v>617</v>
      </c>
      <c r="B142" s="285" t="s">
        <v>618</v>
      </c>
      <c r="C142" s="286">
        <v>0</v>
      </c>
      <c r="D142" s="286">
        <v>0</v>
      </c>
      <c r="E142" s="287">
        <v>0</v>
      </c>
    </row>
    <row r="143" spans="1:5" ht="39">
      <c r="A143" s="284" t="s">
        <v>619</v>
      </c>
      <c r="B143" s="285" t="s">
        <v>620</v>
      </c>
      <c r="C143" s="286">
        <v>0</v>
      </c>
      <c r="D143" s="286">
        <v>0</v>
      </c>
      <c r="E143" s="287">
        <v>0</v>
      </c>
    </row>
    <row r="144" spans="1:5" ht="26.25">
      <c r="A144" s="284" t="s">
        <v>621</v>
      </c>
      <c r="B144" s="285" t="s">
        <v>622</v>
      </c>
      <c r="C144" s="286">
        <v>0</v>
      </c>
      <c r="D144" s="286">
        <v>0</v>
      </c>
      <c r="E144" s="287">
        <v>0</v>
      </c>
    </row>
    <row r="145" spans="1:5" ht="39">
      <c r="A145" s="281" t="s">
        <v>623</v>
      </c>
      <c r="B145" s="282" t="s">
        <v>624</v>
      </c>
      <c r="C145" s="288">
        <v>160524</v>
      </c>
      <c r="D145" s="288">
        <v>0</v>
      </c>
      <c r="E145" s="289">
        <v>68178</v>
      </c>
    </row>
    <row r="146" spans="1:5" ht="12.75">
      <c r="A146" s="284" t="s">
        <v>625</v>
      </c>
      <c r="B146" s="285" t="s">
        <v>626</v>
      </c>
      <c r="C146" s="286">
        <v>26991</v>
      </c>
      <c r="D146" s="286">
        <v>0</v>
      </c>
      <c r="E146" s="287">
        <v>39557</v>
      </c>
    </row>
    <row r="147" spans="1:5" ht="26.25">
      <c r="A147" s="284" t="s">
        <v>627</v>
      </c>
      <c r="B147" s="285" t="s">
        <v>628</v>
      </c>
      <c r="C147" s="286">
        <v>0</v>
      </c>
      <c r="D147" s="286">
        <v>0</v>
      </c>
      <c r="E147" s="287">
        <v>0</v>
      </c>
    </row>
    <row r="148" spans="1:5" ht="12.75">
      <c r="A148" s="284" t="s">
        <v>629</v>
      </c>
      <c r="B148" s="285" t="s">
        <v>630</v>
      </c>
      <c r="C148" s="286">
        <v>0</v>
      </c>
      <c r="D148" s="286">
        <v>0</v>
      </c>
      <c r="E148" s="287">
        <v>6094</v>
      </c>
    </row>
    <row r="149" spans="1:5" ht="12.75">
      <c r="A149" s="284" t="s">
        <v>631</v>
      </c>
      <c r="B149" s="285" t="s">
        <v>632</v>
      </c>
      <c r="C149" s="286">
        <v>0</v>
      </c>
      <c r="D149" s="286">
        <v>0</v>
      </c>
      <c r="E149" s="287">
        <v>0</v>
      </c>
    </row>
    <row r="150" spans="1:5" ht="26.25">
      <c r="A150" s="284" t="s">
        <v>633</v>
      </c>
      <c r="B150" s="285" t="s">
        <v>634</v>
      </c>
      <c r="C150" s="286">
        <v>0</v>
      </c>
      <c r="D150" s="286">
        <v>0</v>
      </c>
      <c r="E150" s="287">
        <v>0</v>
      </c>
    </row>
    <row r="151" spans="1:5" ht="26.25">
      <c r="A151" s="284" t="s">
        <v>635</v>
      </c>
      <c r="B151" s="285" t="s">
        <v>636</v>
      </c>
      <c r="C151" s="286">
        <v>0</v>
      </c>
      <c r="D151" s="286">
        <v>0</v>
      </c>
      <c r="E151" s="287">
        <v>0</v>
      </c>
    </row>
    <row r="152" spans="1:5" ht="26.25">
      <c r="A152" s="284" t="s">
        <v>637</v>
      </c>
      <c r="B152" s="285" t="s">
        <v>638</v>
      </c>
      <c r="C152" s="286">
        <v>0</v>
      </c>
      <c r="D152" s="286">
        <v>0</v>
      </c>
      <c r="E152" s="287">
        <v>0</v>
      </c>
    </row>
    <row r="153" spans="1:5" ht="26.25">
      <c r="A153" s="284" t="s">
        <v>639</v>
      </c>
      <c r="B153" s="285" t="s">
        <v>640</v>
      </c>
      <c r="C153" s="286">
        <v>26991</v>
      </c>
      <c r="D153" s="286">
        <v>0</v>
      </c>
      <c r="E153" s="287">
        <v>45651</v>
      </c>
    </row>
    <row r="154" spans="1:5" ht="26.25">
      <c r="A154" s="281" t="s">
        <v>641</v>
      </c>
      <c r="B154" s="282" t="s">
        <v>642</v>
      </c>
      <c r="C154" s="288">
        <v>278919</v>
      </c>
      <c r="D154" s="288">
        <v>0</v>
      </c>
      <c r="E154" s="289">
        <v>125384</v>
      </c>
    </row>
    <row r="155" spans="1:5" ht="26.25">
      <c r="A155" s="281" t="s">
        <v>643</v>
      </c>
      <c r="B155" s="282" t="s">
        <v>644</v>
      </c>
      <c r="C155" s="288">
        <v>1567</v>
      </c>
      <c r="D155" s="288">
        <v>0</v>
      </c>
      <c r="E155" s="289">
        <v>322</v>
      </c>
    </row>
    <row r="156" spans="1:5" ht="26.25">
      <c r="A156" s="281" t="s">
        <v>645</v>
      </c>
      <c r="B156" s="282" t="s">
        <v>646</v>
      </c>
      <c r="C156" s="288">
        <v>0</v>
      </c>
      <c r="D156" s="288">
        <v>0</v>
      </c>
      <c r="E156" s="289">
        <v>0</v>
      </c>
    </row>
    <row r="157" spans="1:5" ht="26.25">
      <c r="A157" s="284" t="s">
        <v>647</v>
      </c>
      <c r="B157" s="285" t="s">
        <v>648</v>
      </c>
      <c r="C157" s="286">
        <v>0</v>
      </c>
      <c r="D157" s="286">
        <v>0</v>
      </c>
      <c r="E157" s="287">
        <v>0</v>
      </c>
    </row>
    <row r="158" spans="1:5" ht="12.75">
      <c r="A158" s="284" t="s">
        <v>649</v>
      </c>
      <c r="B158" s="285" t="s">
        <v>650</v>
      </c>
      <c r="C158" s="286">
        <v>0</v>
      </c>
      <c r="D158" s="286">
        <v>0</v>
      </c>
      <c r="E158" s="287">
        <v>5338</v>
      </c>
    </row>
    <row r="159" spans="1:5" ht="12.75">
      <c r="A159" s="284" t="s">
        <v>651</v>
      </c>
      <c r="B159" s="285" t="s">
        <v>652</v>
      </c>
      <c r="C159" s="286">
        <v>0</v>
      </c>
      <c r="D159" s="286">
        <v>0</v>
      </c>
      <c r="E159" s="287">
        <v>658591</v>
      </c>
    </row>
    <row r="160" spans="1:5" ht="26.25">
      <c r="A160" s="281" t="s">
        <v>653</v>
      </c>
      <c r="B160" s="282" t="s">
        <v>654</v>
      </c>
      <c r="C160" s="288">
        <v>0</v>
      </c>
      <c r="D160" s="288">
        <v>0</v>
      </c>
      <c r="E160" s="289">
        <v>663929</v>
      </c>
    </row>
    <row r="161" spans="1:5" ht="27" thickBot="1">
      <c r="A161" s="290" t="s">
        <v>655</v>
      </c>
      <c r="B161" s="291" t="s">
        <v>656</v>
      </c>
      <c r="C161" s="292">
        <v>8694329</v>
      </c>
      <c r="D161" s="292">
        <v>0</v>
      </c>
      <c r="E161" s="293">
        <v>9377546</v>
      </c>
    </row>
    <row r="162" ht="13.5" thickBot="1"/>
    <row r="163" spans="1:5" ht="15" customHeight="1">
      <c r="A163" s="495" t="s">
        <v>659</v>
      </c>
      <c r="B163" s="496"/>
      <c r="C163" s="496"/>
      <c r="D163" s="496"/>
      <c r="E163" s="497"/>
    </row>
    <row r="164" spans="1:5" ht="30">
      <c r="A164" s="278"/>
      <c r="B164" s="279" t="s">
        <v>0</v>
      </c>
      <c r="C164" s="279" t="s">
        <v>362</v>
      </c>
      <c r="D164" s="279" t="s">
        <v>363</v>
      </c>
      <c r="E164" s="280" t="s">
        <v>364</v>
      </c>
    </row>
    <row r="165" spans="1:5" ht="15">
      <c r="A165" s="278">
        <v>1</v>
      </c>
      <c r="B165" s="279">
        <v>2</v>
      </c>
      <c r="C165" s="279">
        <v>3</v>
      </c>
      <c r="D165" s="279">
        <v>4</v>
      </c>
      <c r="E165" s="280">
        <v>5</v>
      </c>
    </row>
    <row r="166" spans="1:5" ht="12.75">
      <c r="A166" s="281" t="s">
        <v>365</v>
      </c>
      <c r="B166" s="282" t="s">
        <v>366</v>
      </c>
      <c r="C166" s="210"/>
      <c r="D166" s="210"/>
      <c r="E166" s="283"/>
    </row>
    <row r="167" spans="1:5" ht="12.75">
      <c r="A167" s="284" t="s">
        <v>318</v>
      </c>
      <c r="B167" s="285" t="s">
        <v>367</v>
      </c>
      <c r="C167" s="286">
        <v>3610</v>
      </c>
      <c r="D167" s="286">
        <v>0</v>
      </c>
      <c r="E167" s="287">
        <v>3506</v>
      </c>
    </row>
    <row r="168" spans="1:5" ht="12.75">
      <c r="A168" s="284" t="s">
        <v>320</v>
      </c>
      <c r="B168" s="285" t="s">
        <v>368</v>
      </c>
      <c r="C168" s="286">
        <v>12172</v>
      </c>
      <c r="D168" s="286">
        <v>0</v>
      </c>
      <c r="E168" s="287">
        <v>7783</v>
      </c>
    </row>
    <row r="169" spans="1:5" ht="12.75">
      <c r="A169" s="284" t="s">
        <v>322</v>
      </c>
      <c r="B169" s="285" t="s">
        <v>369</v>
      </c>
      <c r="C169" s="286">
        <v>0</v>
      </c>
      <c r="D169" s="286">
        <v>0</v>
      </c>
      <c r="E169" s="287">
        <v>0</v>
      </c>
    </row>
    <row r="170" spans="1:5" ht="26.25">
      <c r="A170" s="281" t="s">
        <v>324</v>
      </c>
      <c r="B170" s="282" t="s">
        <v>370</v>
      </c>
      <c r="C170" s="288">
        <v>15782</v>
      </c>
      <c r="D170" s="288">
        <v>0</v>
      </c>
      <c r="E170" s="289">
        <v>11289</v>
      </c>
    </row>
    <row r="171" spans="1:5" ht="12.75">
      <c r="A171" s="284" t="s">
        <v>326</v>
      </c>
      <c r="B171" s="285" t="s">
        <v>371</v>
      </c>
      <c r="C171" s="286">
        <v>4901</v>
      </c>
      <c r="D171" s="286">
        <v>0</v>
      </c>
      <c r="E171" s="287">
        <v>6084</v>
      </c>
    </row>
    <row r="172" spans="1:5" ht="12.75">
      <c r="A172" s="284" t="s">
        <v>328</v>
      </c>
      <c r="B172" s="285" t="s">
        <v>372</v>
      </c>
      <c r="C172" s="286">
        <v>56255</v>
      </c>
      <c r="D172" s="286">
        <v>0</v>
      </c>
      <c r="E172" s="287">
        <v>41088</v>
      </c>
    </row>
    <row r="173" spans="1:5" ht="12.75">
      <c r="A173" s="284" t="s">
        <v>330</v>
      </c>
      <c r="B173" s="285" t="s">
        <v>373</v>
      </c>
      <c r="C173" s="286">
        <v>0</v>
      </c>
      <c r="D173" s="286">
        <v>0</v>
      </c>
      <c r="E173" s="287">
        <v>0</v>
      </c>
    </row>
    <row r="174" spans="1:5" ht="12.75">
      <c r="A174" s="284" t="s">
        <v>332</v>
      </c>
      <c r="B174" s="285" t="s">
        <v>374</v>
      </c>
      <c r="C174" s="286">
        <v>33369</v>
      </c>
      <c r="D174" s="286">
        <v>0</v>
      </c>
      <c r="E174" s="287">
        <v>33369</v>
      </c>
    </row>
    <row r="175" spans="1:5" ht="12.75">
      <c r="A175" s="284" t="s">
        <v>334</v>
      </c>
      <c r="B175" s="285" t="s">
        <v>375</v>
      </c>
      <c r="C175" s="286">
        <v>0</v>
      </c>
      <c r="D175" s="286">
        <v>0</v>
      </c>
      <c r="E175" s="287">
        <v>0</v>
      </c>
    </row>
    <row r="176" spans="1:5" ht="12.75">
      <c r="A176" s="281" t="s">
        <v>336</v>
      </c>
      <c r="B176" s="282" t="s">
        <v>376</v>
      </c>
      <c r="C176" s="288">
        <v>94525</v>
      </c>
      <c r="D176" s="288">
        <v>0</v>
      </c>
      <c r="E176" s="289">
        <v>80541</v>
      </c>
    </row>
    <row r="177" spans="1:5" ht="12.75">
      <c r="A177" s="284" t="s">
        <v>338</v>
      </c>
      <c r="B177" s="285" t="s">
        <v>377</v>
      </c>
      <c r="C177" s="286">
        <v>0</v>
      </c>
      <c r="D177" s="286">
        <v>0</v>
      </c>
      <c r="E177" s="287">
        <v>0</v>
      </c>
    </row>
    <row r="178" spans="1:5" ht="12.75">
      <c r="A178" s="284" t="s">
        <v>340</v>
      </c>
      <c r="B178" s="285" t="s">
        <v>378</v>
      </c>
      <c r="C178" s="286">
        <v>0</v>
      </c>
      <c r="D178" s="286">
        <v>0</v>
      </c>
      <c r="E178" s="287">
        <v>0</v>
      </c>
    </row>
    <row r="179" spans="1:5" ht="12.75">
      <c r="A179" s="284" t="s">
        <v>342</v>
      </c>
      <c r="B179" s="285" t="s">
        <v>379</v>
      </c>
      <c r="C179" s="286">
        <v>0</v>
      </c>
      <c r="D179" s="286">
        <v>0</v>
      </c>
      <c r="E179" s="287">
        <v>0</v>
      </c>
    </row>
    <row r="180" spans="1:5" ht="26.25">
      <c r="A180" s="284" t="s">
        <v>344</v>
      </c>
      <c r="B180" s="285" t="s">
        <v>380</v>
      </c>
      <c r="C180" s="286">
        <v>0</v>
      </c>
      <c r="D180" s="286">
        <v>0</v>
      </c>
      <c r="E180" s="287">
        <v>0</v>
      </c>
    </row>
    <row r="181" spans="1:5" ht="12.75">
      <c r="A181" s="284" t="s">
        <v>346</v>
      </c>
      <c r="B181" s="285" t="s">
        <v>381</v>
      </c>
      <c r="C181" s="286">
        <v>0</v>
      </c>
      <c r="D181" s="286">
        <v>0</v>
      </c>
      <c r="E181" s="287">
        <v>0</v>
      </c>
    </row>
    <row r="182" spans="1:5" ht="12.75">
      <c r="A182" s="284" t="s">
        <v>348</v>
      </c>
      <c r="B182" s="285" t="s">
        <v>382</v>
      </c>
      <c r="C182" s="286">
        <v>0</v>
      </c>
      <c r="D182" s="286">
        <v>0</v>
      </c>
      <c r="E182" s="287">
        <v>0</v>
      </c>
    </row>
    <row r="183" spans="1:5" ht="12.75">
      <c r="A183" s="284" t="s">
        <v>350</v>
      </c>
      <c r="B183" s="285" t="s">
        <v>383</v>
      </c>
      <c r="C183" s="286">
        <v>0</v>
      </c>
      <c r="D183" s="286">
        <v>0</v>
      </c>
      <c r="E183" s="287">
        <v>0</v>
      </c>
    </row>
    <row r="184" spans="1:5" ht="26.25">
      <c r="A184" s="281" t="s">
        <v>352</v>
      </c>
      <c r="B184" s="282" t="s">
        <v>384</v>
      </c>
      <c r="C184" s="288">
        <v>0</v>
      </c>
      <c r="D184" s="288">
        <v>0</v>
      </c>
      <c r="E184" s="289">
        <v>0</v>
      </c>
    </row>
    <row r="185" spans="1:5" ht="12.75">
      <c r="A185" s="284" t="s">
        <v>354</v>
      </c>
      <c r="B185" s="285" t="s">
        <v>385</v>
      </c>
      <c r="C185" s="286">
        <v>0</v>
      </c>
      <c r="D185" s="286">
        <v>0</v>
      </c>
      <c r="E185" s="287">
        <v>0</v>
      </c>
    </row>
    <row r="186" spans="1:5" ht="26.25">
      <c r="A186" s="284" t="s">
        <v>386</v>
      </c>
      <c r="B186" s="285" t="s">
        <v>387</v>
      </c>
      <c r="C186" s="286">
        <v>0</v>
      </c>
      <c r="D186" s="286">
        <v>0</v>
      </c>
      <c r="E186" s="287">
        <v>0</v>
      </c>
    </row>
    <row r="187" spans="1:5" ht="26.25">
      <c r="A187" s="281" t="s">
        <v>388</v>
      </c>
      <c r="B187" s="282" t="s">
        <v>389</v>
      </c>
      <c r="C187" s="288">
        <v>0</v>
      </c>
      <c r="D187" s="288">
        <v>0</v>
      </c>
      <c r="E187" s="289">
        <v>0</v>
      </c>
    </row>
    <row r="188" spans="1:5" ht="26.25">
      <c r="A188" s="281" t="s">
        <v>390</v>
      </c>
      <c r="B188" s="282" t="s">
        <v>391</v>
      </c>
      <c r="C188" s="288">
        <v>110307</v>
      </c>
      <c r="D188" s="288">
        <v>0</v>
      </c>
      <c r="E188" s="289">
        <v>91830</v>
      </c>
    </row>
    <row r="189" spans="1:5" ht="12.75">
      <c r="A189" s="284" t="s">
        <v>392</v>
      </c>
      <c r="B189" s="285" t="s">
        <v>393</v>
      </c>
      <c r="C189" s="286">
        <v>0</v>
      </c>
      <c r="D189" s="286">
        <v>0</v>
      </c>
      <c r="E189" s="287">
        <v>372</v>
      </c>
    </row>
    <row r="190" spans="1:5" ht="12.75">
      <c r="A190" s="284" t="s">
        <v>394</v>
      </c>
      <c r="B190" s="285" t="s">
        <v>395</v>
      </c>
      <c r="C190" s="286">
        <v>0</v>
      </c>
      <c r="D190" s="286">
        <v>0</v>
      </c>
      <c r="E190" s="287">
        <v>0</v>
      </c>
    </row>
    <row r="191" spans="1:5" ht="12.75">
      <c r="A191" s="284" t="s">
        <v>396</v>
      </c>
      <c r="B191" s="285" t="s">
        <v>397</v>
      </c>
      <c r="C191" s="286">
        <v>0</v>
      </c>
      <c r="D191" s="286">
        <v>0</v>
      </c>
      <c r="E191" s="287">
        <v>0</v>
      </c>
    </row>
    <row r="192" spans="1:5" ht="26.25">
      <c r="A192" s="284" t="s">
        <v>398</v>
      </c>
      <c r="B192" s="285" t="s">
        <v>399</v>
      </c>
      <c r="C192" s="286">
        <v>0</v>
      </c>
      <c r="D192" s="286">
        <v>0</v>
      </c>
      <c r="E192" s="287">
        <v>0</v>
      </c>
    </row>
    <row r="193" spans="1:5" ht="12.75">
      <c r="A193" s="284" t="s">
        <v>400</v>
      </c>
      <c r="B193" s="285" t="s">
        <v>401</v>
      </c>
      <c r="C193" s="286">
        <v>0</v>
      </c>
      <c r="D193" s="286">
        <v>0</v>
      </c>
      <c r="E193" s="287">
        <v>0</v>
      </c>
    </row>
    <row r="194" spans="1:5" ht="12.75">
      <c r="A194" s="281" t="s">
        <v>402</v>
      </c>
      <c r="B194" s="282" t="s">
        <v>403</v>
      </c>
      <c r="C194" s="288">
        <v>0</v>
      </c>
      <c r="D194" s="288">
        <v>0</v>
      </c>
      <c r="E194" s="289">
        <v>372</v>
      </c>
    </row>
    <row r="195" spans="1:5" ht="12.75">
      <c r="A195" s="284" t="s">
        <v>404</v>
      </c>
      <c r="B195" s="285" t="s">
        <v>405</v>
      </c>
      <c r="C195" s="286">
        <v>0</v>
      </c>
      <c r="D195" s="286">
        <v>0</v>
      </c>
      <c r="E195" s="287">
        <v>0</v>
      </c>
    </row>
    <row r="196" spans="1:5" ht="26.25">
      <c r="A196" s="284" t="s">
        <v>406</v>
      </c>
      <c r="B196" s="285" t="s">
        <v>407</v>
      </c>
      <c r="C196" s="286">
        <v>0</v>
      </c>
      <c r="D196" s="286">
        <v>0</v>
      </c>
      <c r="E196" s="287">
        <v>0</v>
      </c>
    </row>
    <row r="197" spans="1:5" ht="12.75">
      <c r="A197" s="284" t="s">
        <v>408</v>
      </c>
      <c r="B197" s="285" t="s">
        <v>409</v>
      </c>
      <c r="C197" s="286">
        <v>0</v>
      </c>
      <c r="D197" s="286">
        <v>0</v>
      </c>
      <c r="E197" s="287">
        <v>0</v>
      </c>
    </row>
    <row r="198" spans="1:5" ht="12.75">
      <c r="A198" s="284" t="s">
        <v>410</v>
      </c>
      <c r="B198" s="285" t="s">
        <v>411</v>
      </c>
      <c r="C198" s="286">
        <v>0</v>
      </c>
      <c r="D198" s="286">
        <v>0</v>
      </c>
      <c r="E198" s="287">
        <v>0</v>
      </c>
    </row>
    <row r="199" spans="1:5" ht="12.75">
      <c r="A199" s="284" t="s">
        <v>412</v>
      </c>
      <c r="B199" s="285" t="s">
        <v>413</v>
      </c>
      <c r="C199" s="286">
        <v>0</v>
      </c>
      <c r="D199" s="286">
        <v>0</v>
      </c>
      <c r="E199" s="287">
        <v>0</v>
      </c>
    </row>
    <row r="200" spans="1:5" ht="12.75">
      <c r="A200" s="284" t="s">
        <v>414</v>
      </c>
      <c r="B200" s="285" t="s">
        <v>415</v>
      </c>
      <c r="C200" s="286">
        <v>0</v>
      </c>
      <c r="D200" s="286">
        <v>0</v>
      </c>
      <c r="E200" s="287">
        <v>0</v>
      </c>
    </row>
    <row r="201" spans="1:5" ht="12.75">
      <c r="A201" s="284" t="s">
        <v>416</v>
      </c>
      <c r="B201" s="285" t="s">
        <v>417</v>
      </c>
      <c r="C201" s="286">
        <v>0</v>
      </c>
      <c r="D201" s="286">
        <v>0</v>
      </c>
      <c r="E201" s="287">
        <v>0</v>
      </c>
    </row>
    <row r="202" spans="1:5" ht="12.75">
      <c r="A202" s="281" t="s">
        <v>418</v>
      </c>
      <c r="B202" s="282" t="s">
        <v>419</v>
      </c>
      <c r="C202" s="288">
        <v>0</v>
      </c>
      <c r="D202" s="288">
        <v>0</v>
      </c>
      <c r="E202" s="289">
        <v>0</v>
      </c>
    </row>
    <row r="203" spans="1:5" ht="26.25">
      <c r="A203" s="281" t="s">
        <v>420</v>
      </c>
      <c r="B203" s="282" t="s">
        <v>421</v>
      </c>
      <c r="C203" s="288">
        <v>0</v>
      </c>
      <c r="D203" s="288">
        <v>0</v>
      </c>
      <c r="E203" s="289">
        <v>372</v>
      </c>
    </row>
    <row r="204" spans="1:5" ht="12.75">
      <c r="A204" s="284" t="s">
        <v>422</v>
      </c>
      <c r="B204" s="285" t="s">
        <v>423</v>
      </c>
      <c r="C204" s="286">
        <v>0</v>
      </c>
      <c r="D204" s="286">
        <v>0</v>
      </c>
      <c r="E204" s="287">
        <v>0</v>
      </c>
    </row>
    <row r="205" spans="1:5" ht="12.75">
      <c r="A205" s="284" t="s">
        <v>424</v>
      </c>
      <c r="B205" s="285" t="s">
        <v>425</v>
      </c>
      <c r="C205" s="286">
        <v>137</v>
      </c>
      <c r="D205" s="286">
        <v>0</v>
      </c>
      <c r="E205" s="287">
        <v>133</v>
      </c>
    </row>
    <row r="206" spans="1:5" ht="12.75">
      <c r="A206" s="284" t="s">
        <v>426</v>
      </c>
      <c r="B206" s="285" t="s">
        <v>427</v>
      </c>
      <c r="C206" s="286">
        <v>23</v>
      </c>
      <c r="D206" s="286">
        <v>0</v>
      </c>
      <c r="E206" s="287">
        <v>177</v>
      </c>
    </row>
    <row r="207" spans="1:5" ht="12.75">
      <c r="A207" s="284" t="s">
        <v>428</v>
      </c>
      <c r="B207" s="285" t="s">
        <v>429</v>
      </c>
      <c r="C207" s="286">
        <v>0</v>
      </c>
      <c r="D207" s="286">
        <v>0</v>
      </c>
      <c r="E207" s="287">
        <v>0</v>
      </c>
    </row>
    <row r="208" spans="1:5" ht="12.75">
      <c r="A208" s="284" t="s">
        <v>430</v>
      </c>
      <c r="B208" s="285" t="s">
        <v>431</v>
      </c>
      <c r="C208" s="286">
        <v>0</v>
      </c>
      <c r="D208" s="286">
        <v>0</v>
      </c>
      <c r="E208" s="287">
        <v>0</v>
      </c>
    </row>
    <row r="209" spans="1:5" ht="12.75">
      <c r="A209" s="281" t="s">
        <v>432</v>
      </c>
      <c r="B209" s="282" t="s">
        <v>433</v>
      </c>
      <c r="C209" s="288">
        <v>160</v>
      </c>
      <c r="D209" s="288">
        <v>0</v>
      </c>
      <c r="E209" s="289">
        <v>310</v>
      </c>
    </row>
    <row r="210" spans="1:5" ht="39">
      <c r="A210" s="284" t="s">
        <v>434</v>
      </c>
      <c r="B210" s="285" t="s">
        <v>435</v>
      </c>
      <c r="C210" s="286">
        <v>0</v>
      </c>
      <c r="D210" s="286">
        <v>0</v>
      </c>
      <c r="E210" s="287">
        <v>0</v>
      </c>
    </row>
    <row r="211" spans="1:5" ht="39">
      <c r="A211" s="284" t="s">
        <v>436</v>
      </c>
      <c r="B211" s="285" t="s">
        <v>437</v>
      </c>
      <c r="C211" s="286">
        <v>0</v>
      </c>
      <c r="D211" s="286">
        <v>0</v>
      </c>
      <c r="E211" s="287">
        <v>0</v>
      </c>
    </row>
    <row r="212" spans="1:5" ht="39">
      <c r="A212" s="284" t="s">
        <v>438</v>
      </c>
      <c r="B212" s="285" t="s">
        <v>439</v>
      </c>
      <c r="C212" s="286">
        <v>0</v>
      </c>
      <c r="D212" s="286">
        <v>0</v>
      </c>
      <c r="E212" s="287">
        <v>0</v>
      </c>
    </row>
    <row r="213" spans="1:5" ht="39">
      <c r="A213" s="284" t="s">
        <v>440</v>
      </c>
      <c r="B213" s="285" t="s">
        <v>441</v>
      </c>
      <c r="C213" s="286">
        <v>0</v>
      </c>
      <c r="D213" s="286">
        <v>0</v>
      </c>
      <c r="E213" s="287">
        <v>0</v>
      </c>
    </row>
    <row r="214" spans="1:5" ht="26.25">
      <c r="A214" s="284" t="s">
        <v>442</v>
      </c>
      <c r="B214" s="285" t="s">
        <v>443</v>
      </c>
      <c r="C214" s="286">
        <v>0</v>
      </c>
      <c r="D214" s="286">
        <v>0</v>
      </c>
      <c r="E214" s="287">
        <v>0</v>
      </c>
    </row>
    <row r="215" spans="1:5" ht="26.25">
      <c r="A215" s="284" t="s">
        <v>444</v>
      </c>
      <c r="B215" s="285" t="s">
        <v>445</v>
      </c>
      <c r="C215" s="286">
        <v>56</v>
      </c>
      <c r="D215" s="286">
        <v>0</v>
      </c>
      <c r="E215" s="287">
        <v>71</v>
      </c>
    </row>
    <row r="216" spans="1:5" ht="26.25">
      <c r="A216" s="284" t="s">
        <v>446</v>
      </c>
      <c r="B216" s="285" t="s">
        <v>447</v>
      </c>
      <c r="C216" s="286">
        <v>0</v>
      </c>
      <c r="D216" s="286">
        <v>0</v>
      </c>
      <c r="E216" s="287">
        <v>0</v>
      </c>
    </row>
    <row r="217" spans="1:5" ht="26.25">
      <c r="A217" s="284" t="s">
        <v>448</v>
      </c>
      <c r="B217" s="285" t="s">
        <v>449</v>
      </c>
      <c r="C217" s="286">
        <v>0</v>
      </c>
      <c r="D217" s="286">
        <v>0</v>
      </c>
      <c r="E217" s="287">
        <v>0</v>
      </c>
    </row>
    <row r="218" spans="1:5" ht="39">
      <c r="A218" s="284" t="s">
        <v>450</v>
      </c>
      <c r="B218" s="285" t="s">
        <v>451</v>
      </c>
      <c r="C218" s="286">
        <v>0</v>
      </c>
      <c r="D218" s="286">
        <v>0</v>
      </c>
      <c r="E218" s="287">
        <v>0</v>
      </c>
    </row>
    <row r="219" spans="1:5" ht="26.25">
      <c r="A219" s="284" t="s">
        <v>452</v>
      </c>
      <c r="B219" s="285" t="s">
        <v>453</v>
      </c>
      <c r="C219" s="286">
        <v>0</v>
      </c>
      <c r="D219" s="286">
        <v>0</v>
      </c>
      <c r="E219" s="287">
        <v>0</v>
      </c>
    </row>
    <row r="220" spans="1:5" ht="39">
      <c r="A220" s="284" t="s">
        <v>454</v>
      </c>
      <c r="B220" s="285" t="s">
        <v>455</v>
      </c>
      <c r="C220" s="286">
        <v>0</v>
      </c>
      <c r="D220" s="286">
        <v>0</v>
      </c>
      <c r="E220" s="287">
        <v>0</v>
      </c>
    </row>
    <row r="221" spans="1:5" ht="26.25">
      <c r="A221" s="284" t="s">
        <v>456</v>
      </c>
      <c r="B221" s="285" t="s">
        <v>457</v>
      </c>
      <c r="C221" s="286">
        <v>0</v>
      </c>
      <c r="D221" s="286">
        <v>0</v>
      </c>
      <c r="E221" s="287">
        <v>0</v>
      </c>
    </row>
    <row r="222" spans="1:5" ht="26.25">
      <c r="A222" s="284" t="s">
        <v>458</v>
      </c>
      <c r="B222" s="285" t="s">
        <v>459</v>
      </c>
      <c r="C222" s="286">
        <v>0</v>
      </c>
      <c r="D222" s="286">
        <v>0</v>
      </c>
      <c r="E222" s="287">
        <v>0</v>
      </c>
    </row>
    <row r="223" spans="1:5" ht="26.25">
      <c r="A223" s="281" t="s">
        <v>460</v>
      </c>
      <c r="B223" s="282" t="s">
        <v>461</v>
      </c>
      <c r="C223" s="288">
        <v>56</v>
      </c>
      <c r="D223" s="288">
        <v>0</v>
      </c>
      <c r="E223" s="289">
        <v>71</v>
      </c>
    </row>
    <row r="224" spans="1:5" ht="39">
      <c r="A224" s="284" t="s">
        <v>462</v>
      </c>
      <c r="B224" s="285" t="s">
        <v>463</v>
      </c>
      <c r="C224" s="286">
        <v>0</v>
      </c>
      <c r="D224" s="286">
        <v>0</v>
      </c>
      <c r="E224" s="287">
        <v>0</v>
      </c>
    </row>
    <row r="225" spans="1:5" ht="39">
      <c r="A225" s="284" t="s">
        <v>464</v>
      </c>
      <c r="B225" s="285" t="s">
        <v>465</v>
      </c>
      <c r="C225" s="286">
        <v>0</v>
      </c>
      <c r="D225" s="286">
        <v>0</v>
      </c>
      <c r="E225" s="287">
        <v>0</v>
      </c>
    </row>
    <row r="226" spans="1:5" ht="39">
      <c r="A226" s="284" t="s">
        <v>466</v>
      </c>
      <c r="B226" s="285" t="s">
        <v>467</v>
      </c>
      <c r="C226" s="286">
        <v>0</v>
      </c>
      <c r="D226" s="286">
        <v>0</v>
      </c>
      <c r="E226" s="287">
        <v>0</v>
      </c>
    </row>
    <row r="227" spans="1:5" ht="39">
      <c r="A227" s="284" t="s">
        <v>468</v>
      </c>
      <c r="B227" s="285" t="s">
        <v>469</v>
      </c>
      <c r="C227" s="286">
        <v>0</v>
      </c>
      <c r="D227" s="286">
        <v>0</v>
      </c>
      <c r="E227" s="287">
        <v>0</v>
      </c>
    </row>
    <row r="228" spans="1:5" ht="26.25">
      <c r="A228" s="284" t="s">
        <v>470</v>
      </c>
      <c r="B228" s="285" t="s">
        <v>471</v>
      </c>
      <c r="C228" s="286">
        <v>0</v>
      </c>
      <c r="D228" s="286">
        <v>0</v>
      </c>
      <c r="E228" s="287">
        <v>0</v>
      </c>
    </row>
    <row r="229" spans="1:5" ht="26.25">
      <c r="A229" s="284" t="s">
        <v>472</v>
      </c>
      <c r="B229" s="285" t="s">
        <v>473</v>
      </c>
      <c r="C229" s="286">
        <v>0</v>
      </c>
      <c r="D229" s="286">
        <v>0</v>
      </c>
      <c r="E229" s="287">
        <v>0</v>
      </c>
    </row>
    <row r="230" spans="1:5" ht="26.25">
      <c r="A230" s="284" t="s">
        <v>474</v>
      </c>
      <c r="B230" s="285" t="s">
        <v>475</v>
      </c>
      <c r="C230" s="286">
        <v>0</v>
      </c>
      <c r="D230" s="286">
        <v>0</v>
      </c>
      <c r="E230" s="287">
        <v>0</v>
      </c>
    </row>
    <row r="231" spans="1:5" ht="26.25">
      <c r="A231" s="284" t="s">
        <v>476</v>
      </c>
      <c r="B231" s="285" t="s">
        <v>477</v>
      </c>
      <c r="C231" s="286">
        <v>0</v>
      </c>
      <c r="D231" s="286">
        <v>0</v>
      </c>
      <c r="E231" s="287">
        <v>0</v>
      </c>
    </row>
    <row r="232" spans="1:5" ht="39">
      <c r="A232" s="284" t="s">
        <v>478</v>
      </c>
      <c r="B232" s="285" t="s">
        <v>479</v>
      </c>
      <c r="C232" s="286">
        <v>0</v>
      </c>
      <c r="D232" s="286">
        <v>0</v>
      </c>
      <c r="E232" s="287">
        <v>0</v>
      </c>
    </row>
    <row r="233" spans="1:5" ht="26.25">
      <c r="A233" s="284" t="s">
        <v>480</v>
      </c>
      <c r="B233" s="285" t="s">
        <v>481</v>
      </c>
      <c r="C233" s="286">
        <v>0</v>
      </c>
      <c r="D233" s="286">
        <v>0</v>
      </c>
      <c r="E233" s="287">
        <v>0</v>
      </c>
    </row>
    <row r="234" spans="1:5" ht="39">
      <c r="A234" s="284" t="s">
        <v>482</v>
      </c>
      <c r="B234" s="285" t="s">
        <v>483</v>
      </c>
      <c r="C234" s="286">
        <v>0</v>
      </c>
      <c r="D234" s="286">
        <v>0</v>
      </c>
      <c r="E234" s="287">
        <v>0</v>
      </c>
    </row>
    <row r="235" spans="1:5" ht="26.25">
      <c r="A235" s="284" t="s">
        <v>484</v>
      </c>
      <c r="B235" s="285" t="s">
        <v>485</v>
      </c>
      <c r="C235" s="286">
        <v>0</v>
      </c>
      <c r="D235" s="286">
        <v>0</v>
      </c>
      <c r="E235" s="287">
        <v>0</v>
      </c>
    </row>
    <row r="236" spans="1:5" ht="39">
      <c r="A236" s="284" t="s">
        <v>486</v>
      </c>
      <c r="B236" s="285" t="s">
        <v>487</v>
      </c>
      <c r="C236" s="286">
        <v>0</v>
      </c>
      <c r="D236" s="286">
        <v>0</v>
      </c>
      <c r="E236" s="287">
        <v>0</v>
      </c>
    </row>
    <row r="237" spans="1:5" ht="39">
      <c r="A237" s="281" t="s">
        <v>488</v>
      </c>
      <c r="B237" s="282" t="s">
        <v>489</v>
      </c>
      <c r="C237" s="288">
        <v>0</v>
      </c>
      <c r="D237" s="288">
        <v>0</v>
      </c>
      <c r="E237" s="289">
        <v>0</v>
      </c>
    </row>
    <row r="238" spans="1:5" ht="12.75">
      <c r="A238" s="284" t="s">
        <v>490</v>
      </c>
      <c r="B238" s="285" t="s">
        <v>491</v>
      </c>
      <c r="C238" s="286">
        <v>160</v>
      </c>
      <c r="D238" s="286">
        <v>0</v>
      </c>
      <c r="E238" s="287">
        <v>162</v>
      </c>
    </row>
    <row r="239" spans="1:5" ht="12.75">
      <c r="A239" s="284" t="s">
        <v>492</v>
      </c>
      <c r="B239" s="285" t="s">
        <v>493</v>
      </c>
      <c r="C239" s="286">
        <v>0</v>
      </c>
      <c r="D239" s="286">
        <v>0</v>
      </c>
      <c r="E239" s="287">
        <v>0</v>
      </c>
    </row>
    <row r="240" spans="1:5" ht="12.75">
      <c r="A240" s="284" t="s">
        <v>494</v>
      </c>
      <c r="B240" s="285" t="s">
        <v>495</v>
      </c>
      <c r="C240" s="286">
        <v>0</v>
      </c>
      <c r="D240" s="286">
        <v>0</v>
      </c>
      <c r="E240" s="287">
        <v>0</v>
      </c>
    </row>
    <row r="241" spans="1:5" ht="12.75">
      <c r="A241" s="284" t="s">
        <v>496</v>
      </c>
      <c r="B241" s="285" t="s">
        <v>497</v>
      </c>
      <c r="C241" s="286">
        <v>0</v>
      </c>
      <c r="D241" s="286">
        <v>0</v>
      </c>
      <c r="E241" s="287">
        <v>160</v>
      </c>
    </row>
    <row r="242" spans="1:5" ht="12.75">
      <c r="A242" s="284" t="s">
        <v>498</v>
      </c>
      <c r="B242" s="285" t="s">
        <v>499</v>
      </c>
      <c r="C242" s="286">
        <v>0</v>
      </c>
      <c r="D242" s="286">
        <v>0</v>
      </c>
      <c r="E242" s="287">
        <v>2</v>
      </c>
    </row>
    <row r="243" spans="1:5" ht="12.75">
      <c r="A243" s="284" t="s">
        <v>500</v>
      </c>
      <c r="B243" s="285" t="s">
        <v>501</v>
      </c>
      <c r="C243" s="286">
        <v>160</v>
      </c>
      <c r="D243" s="286">
        <v>0</v>
      </c>
      <c r="E243" s="287">
        <v>0</v>
      </c>
    </row>
    <row r="244" spans="1:5" ht="26.25">
      <c r="A244" s="284" t="s">
        <v>502</v>
      </c>
      <c r="B244" s="285" t="s">
        <v>503</v>
      </c>
      <c r="C244" s="286">
        <v>0</v>
      </c>
      <c r="D244" s="286">
        <v>0</v>
      </c>
      <c r="E244" s="287">
        <v>0</v>
      </c>
    </row>
    <row r="245" spans="1:5" ht="12.75">
      <c r="A245" s="284" t="s">
        <v>504</v>
      </c>
      <c r="B245" s="285" t="s">
        <v>505</v>
      </c>
      <c r="C245" s="286">
        <v>0</v>
      </c>
      <c r="D245" s="286">
        <v>0</v>
      </c>
      <c r="E245" s="287">
        <v>0</v>
      </c>
    </row>
    <row r="246" spans="1:5" ht="12.75">
      <c r="A246" s="284" t="s">
        <v>506</v>
      </c>
      <c r="B246" s="285" t="s">
        <v>507</v>
      </c>
      <c r="C246" s="286">
        <v>0</v>
      </c>
      <c r="D246" s="286">
        <v>0</v>
      </c>
      <c r="E246" s="287">
        <v>0</v>
      </c>
    </row>
    <row r="247" spans="1:5" ht="26.25">
      <c r="A247" s="284" t="s">
        <v>508</v>
      </c>
      <c r="B247" s="285" t="s">
        <v>509</v>
      </c>
      <c r="C247" s="286">
        <v>0</v>
      </c>
      <c r="D247" s="286">
        <v>0</v>
      </c>
      <c r="E247" s="287">
        <v>0</v>
      </c>
    </row>
    <row r="248" spans="1:5" ht="26.25">
      <c r="A248" s="284" t="s">
        <v>510</v>
      </c>
      <c r="B248" s="285" t="s">
        <v>511</v>
      </c>
      <c r="C248" s="286">
        <v>0</v>
      </c>
      <c r="D248" s="286">
        <v>0</v>
      </c>
      <c r="E248" s="287">
        <v>0</v>
      </c>
    </row>
    <row r="249" spans="1:5" ht="26.25">
      <c r="A249" s="284" t="s">
        <v>512</v>
      </c>
      <c r="B249" s="285" t="s">
        <v>513</v>
      </c>
      <c r="C249" s="286">
        <v>0</v>
      </c>
      <c r="D249" s="286">
        <v>0</v>
      </c>
      <c r="E249" s="287">
        <v>0</v>
      </c>
    </row>
    <row r="250" spans="1:5" ht="26.25">
      <c r="A250" s="281" t="s">
        <v>514</v>
      </c>
      <c r="B250" s="282" t="s">
        <v>515</v>
      </c>
      <c r="C250" s="288">
        <v>160</v>
      </c>
      <c r="D250" s="288">
        <v>0</v>
      </c>
      <c r="E250" s="289">
        <v>162</v>
      </c>
    </row>
    <row r="251" spans="1:5" ht="12.75">
      <c r="A251" s="281" t="s">
        <v>516</v>
      </c>
      <c r="B251" s="282" t="s">
        <v>517</v>
      </c>
      <c r="C251" s="288">
        <v>216</v>
      </c>
      <c r="D251" s="288">
        <v>0</v>
      </c>
      <c r="E251" s="289">
        <v>233</v>
      </c>
    </row>
    <row r="252" spans="1:5" ht="26.25">
      <c r="A252" s="281" t="s">
        <v>518</v>
      </c>
      <c r="B252" s="282" t="s">
        <v>519</v>
      </c>
      <c r="C252" s="288">
        <v>626</v>
      </c>
      <c r="D252" s="288">
        <v>0</v>
      </c>
      <c r="E252" s="289">
        <v>0</v>
      </c>
    </row>
    <row r="253" spans="1:5" ht="26.25">
      <c r="A253" s="284" t="s">
        <v>520</v>
      </c>
      <c r="B253" s="285" t="s">
        <v>521</v>
      </c>
      <c r="C253" s="286">
        <v>0</v>
      </c>
      <c r="D253" s="286">
        <v>0</v>
      </c>
      <c r="E253" s="287">
        <v>151</v>
      </c>
    </row>
    <row r="254" spans="1:5" ht="12.75">
      <c r="A254" s="284" t="s">
        <v>522</v>
      </c>
      <c r="B254" s="285" t="s">
        <v>523</v>
      </c>
      <c r="C254" s="286">
        <v>0</v>
      </c>
      <c r="D254" s="286">
        <v>0</v>
      </c>
      <c r="E254" s="287">
        <v>62</v>
      </c>
    </row>
    <row r="255" spans="1:5" ht="12.75">
      <c r="A255" s="284" t="s">
        <v>524</v>
      </c>
      <c r="B255" s="285" t="s">
        <v>525</v>
      </c>
      <c r="C255" s="286">
        <v>0</v>
      </c>
      <c r="D255" s="286">
        <v>0</v>
      </c>
      <c r="E255" s="287">
        <v>0</v>
      </c>
    </row>
    <row r="256" spans="1:5" ht="26.25">
      <c r="A256" s="281" t="s">
        <v>526</v>
      </c>
      <c r="B256" s="282" t="s">
        <v>527</v>
      </c>
      <c r="C256" s="288">
        <v>0</v>
      </c>
      <c r="D256" s="288">
        <v>0</v>
      </c>
      <c r="E256" s="289">
        <v>213</v>
      </c>
    </row>
    <row r="257" spans="1:5" ht="26.25">
      <c r="A257" s="281" t="s">
        <v>528</v>
      </c>
      <c r="B257" s="282" t="s">
        <v>529</v>
      </c>
      <c r="C257" s="288">
        <v>111309</v>
      </c>
      <c r="D257" s="288">
        <v>0</v>
      </c>
      <c r="E257" s="289">
        <v>92958</v>
      </c>
    </row>
    <row r="258" spans="1:5" ht="12.75">
      <c r="A258" s="281" t="s">
        <v>365</v>
      </c>
      <c r="B258" s="282" t="s">
        <v>530</v>
      </c>
      <c r="C258" s="217"/>
      <c r="D258" s="210"/>
      <c r="E258" s="283"/>
    </row>
    <row r="259" spans="1:5" ht="12.75">
      <c r="A259" s="284" t="s">
        <v>531</v>
      </c>
      <c r="B259" s="285" t="s">
        <v>532</v>
      </c>
      <c r="C259" s="286">
        <v>194497</v>
      </c>
      <c r="D259" s="286">
        <v>0</v>
      </c>
      <c r="E259" s="287">
        <v>194497</v>
      </c>
    </row>
    <row r="260" spans="1:5" ht="12.75">
      <c r="A260" s="284" t="s">
        <v>533</v>
      </c>
      <c r="B260" s="285" t="s">
        <v>534</v>
      </c>
      <c r="C260" s="286">
        <v>0</v>
      </c>
      <c r="D260" s="286">
        <v>0</v>
      </c>
      <c r="E260" s="287">
        <v>-3089</v>
      </c>
    </row>
    <row r="261" spans="1:5" ht="12.75">
      <c r="A261" s="284" t="s">
        <v>535</v>
      </c>
      <c r="B261" s="285" t="s">
        <v>536</v>
      </c>
      <c r="C261" s="286">
        <v>160</v>
      </c>
      <c r="D261" s="286">
        <v>0</v>
      </c>
      <c r="E261" s="287">
        <v>160</v>
      </c>
    </row>
    <row r="262" spans="1:5" ht="12.75">
      <c r="A262" s="284" t="s">
        <v>537</v>
      </c>
      <c r="B262" s="285" t="s">
        <v>538</v>
      </c>
      <c r="C262" s="286">
        <v>-83952</v>
      </c>
      <c r="D262" s="286">
        <v>0</v>
      </c>
      <c r="E262" s="287">
        <v>-83952</v>
      </c>
    </row>
    <row r="263" spans="1:5" ht="12.75">
      <c r="A263" s="284" t="s">
        <v>539</v>
      </c>
      <c r="B263" s="285" t="s">
        <v>540</v>
      </c>
      <c r="C263" s="286">
        <v>0</v>
      </c>
      <c r="D263" s="286">
        <v>0</v>
      </c>
      <c r="E263" s="287">
        <v>0</v>
      </c>
    </row>
    <row r="264" spans="1:5" ht="12.75">
      <c r="A264" s="284" t="s">
        <v>541</v>
      </c>
      <c r="B264" s="285" t="s">
        <v>542</v>
      </c>
      <c r="C264" s="286">
        <v>0</v>
      </c>
      <c r="D264" s="286">
        <v>0</v>
      </c>
      <c r="E264" s="287">
        <v>-24789</v>
      </c>
    </row>
    <row r="265" spans="1:5" ht="12.75">
      <c r="A265" s="281" t="s">
        <v>543</v>
      </c>
      <c r="B265" s="282" t="s">
        <v>544</v>
      </c>
      <c r="C265" s="288">
        <v>110705</v>
      </c>
      <c r="D265" s="288">
        <v>0</v>
      </c>
      <c r="E265" s="289">
        <v>82827</v>
      </c>
    </row>
    <row r="266" spans="1:5" ht="26.25">
      <c r="A266" s="284" t="s">
        <v>545</v>
      </c>
      <c r="B266" s="285" t="s">
        <v>546</v>
      </c>
      <c r="C266" s="286">
        <v>0</v>
      </c>
      <c r="D266" s="286">
        <v>0</v>
      </c>
      <c r="E266" s="287">
        <v>0</v>
      </c>
    </row>
    <row r="267" spans="1:5" ht="39">
      <c r="A267" s="284" t="s">
        <v>547</v>
      </c>
      <c r="B267" s="285" t="s">
        <v>548</v>
      </c>
      <c r="C267" s="286">
        <v>0</v>
      </c>
      <c r="D267" s="286">
        <v>0</v>
      </c>
      <c r="E267" s="287">
        <v>0</v>
      </c>
    </row>
    <row r="268" spans="1:5" ht="26.25">
      <c r="A268" s="284" t="s">
        <v>549</v>
      </c>
      <c r="B268" s="285" t="s">
        <v>550</v>
      </c>
      <c r="C268" s="286">
        <v>581</v>
      </c>
      <c r="D268" s="286">
        <v>0</v>
      </c>
      <c r="E268" s="287">
        <v>0</v>
      </c>
    </row>
    <row r="269" spans="1:5" ht="26.25">
      <c r="A269" s="284" t="s">
        <v>551</v>
      </c>
      <c r="B269" s="285" t="s">
        <v>552</v>
      </c>
      <c r="C269" s="286">
        <v>0</v>
      </c>
      <c r="D269" s="286">
        <v>0</v>
      </c>
      <c r="E269" s="287">
        <v>0</v>
      </c>
    </row>
    <row r="270" spans="1:5" ht="26.25">
      <c r="A270" s="284" t="s">
        <v>553</v>
      </c>
      <c r="B270" s="285" t="s">
        <v>554</v>
      </c>
      <c r="C270" s="286">
        <v>0</v>
      </c>
      <c r="D270" s="286">
        <v>0</v>
      </c>
      <c r="E270" s="287">
        <v>0</v>
      </c>
    </row>
    <row r="271" spans="1:5" ht="39">
      <c r="A271" s="284" t="s">
        <v>555</v>
      </c>
      <c r="B271" s="285" t="s">
        <v>556</v>
      </c>
      <c r="C271" s="286">
        <v>0</v>
      </c>
      <c r="D271" s="286">
        <v>0</v>
      </c>
      <c r="E271" s="287">
        <v>0</v>
      </c>
    </row>
    <row r="272" spans="1:5" ht="26.25">
      <c r="A272" s="284" t="s">
        <v>557</v>
      </c>
      <c r="B272" s="285" t="s">
        <v>558</v>
      </c>
      <c r="C272" s="286">
        <v>0</v>
      </c>
      <c r="D272" s="286">
        <v>0</v>
      </c>
      <c r="E272" s="287">
        <v>0</v>
      </c>
    </row>
    <row r="273" spans="1:5" ht="26.25">
      <c r="A273" s="284" t="s">
        <v>559</v>
      </c>
      <c r="B273" s="285" t="s">
        <v>560</v>
      </c>
      <c r="C273" s="286">
        <v>0</v>
      </c>
      <c r="D273" s="286">
        <v>0</v>
      </c>
      <c r="E273" s="287">
        <v>0</v>
      </c>
    </row>
    <row r="274" spans="1:5" ht="26.25">
      <c r="A274" s="284" t="s">
        <v>561</v>
      </c>
      <c r="B274" s="285" t="s">
        <v>562</v>
      </c>
      <c r="C274" s="286">
        <v>0</v>
      </c>
      <c r="D274" s="286">
        <v>0</v>
      </c>
      <c r="E274" s="287">
        <v>0</v>
      </c>
    </row>
    <row r="275" spans="1:5" ht="39">
      <c r="A275" s="284" t="s">
        <v>563</v>
      </c>
      <c r="B275" s="285" t="s">
        <v>564</v>
      </c>
      <c r="C275" s="286">
        <v>0</v>
      </c>
      <c r="D275" s="286">
        <v>0</v>
      </c>
      <c r="E275" s="287">
        <v>0</v>
      </c>
    </row>
    <row r="276" spans="1:5" ht="26.25">
      <c r="A276" s="284" t="s">
        <v>565</v>
      </c>
      <c r="B276" s="285" t="s">
        <v>566</v>
      </c>
      <c r="C276" s="286">
        <v>0</v>
      </c>
      <c r="D276" s="286">
        <v>0</v>
      </c>
      <c r="E276" s="287">
        <v>0</v>
      </c>
    </row>
    <row r="277" spans="1:5" ht="39">
      <c r="A277" s="284" t="s">
        <v>567</v>
      </c>
      <c r="B277" s="285" t="s">
        <v>568</v>
      </c>
      <c r="C277" s="286">
        <v>0</v>
      </c>
      <c r="D277" s="286">
        <v>0</v>
      </c>
      <c r="E277" s="287">
        <v>0</v>
      </c>
    </row>
    <row r="278" spans="1:5" ht="26.25">
      <c r="A278" s="284" t="s">
        <v>569</v>
      </c>
      <c r="B278" s="285" t="s">
        <v>570</v>
      </c>
      <c r="C278" s="286">
        <v>0</v>
      </c>
      <c r="D278" s="286">
        <v>0</v>
      </c>
      <c r="E278" s="287">
        <v>0</v>
      </c>
    </row>
    <row r="279" spans="1:5" ht="39">
      <c r="A279" s="284" t="s">
        <v>571</v>
      </c>
      <c r="B279" s="285" t="s">
        <v>572</v>
      </c>
      <c r="C279" s="286">
        <v>0</v>
      </c>
      <c r="D279" s="286">
        <v>0</v>
      </c>
      <c r="E279" s="287">
        <v>0</v>
      </c>
    </row>
    <row r="280" spans="1:5" ht="26.25">
      <c r="A280" s="284" t="s">
        <v>573</v>
      </c>
      <c r="B280" s="285" t="s">
        <v>574</v>
      </c>
      <c r="C280" s="286">
        <v>0</v>
      </c>
      <c r="D280" s="286">
        <v>0</v>
      </c>
      <c r="E280" s="287">
        <v>0</v>
      </c>
    </row>
    <row r="281" spans="1:5" ht="26.25">
      <c r="A281" s="284" t="s">
        <v>575</v>
      </c>
      <c r="B281" s="285" t="s">
        <v>576</v>
      </c>
      <c r="C281" s="286">
        <v>0</v>
      </c>
      <c r="D281" s="286">
        <v>0</v>
      </c>
      <c r="E281" s="287">
        <v>0</v>
      </c>
    </row>
    <row r="282" spans="1:5" ht="26.25">
      <c r="A282" s="284" t="s">
        <v>577</v>
      </c>
      <c r="B282" s="285" t="s">
        <v>578</v>
      </c>
      <c r="C282" s="286">
        <v>0</v>
      </c>
      <c r="D282" s="286">
        <v>0</v>
      </c>
      <c r="E282" s="287">
        <v>0</v>
      </c>
    </row>
    <row r="283" spans="1:5" ht="39">
      <c r="A283" s="284" t="s">
        <v>579</v>
      </c>
      <c r="B283" s="285" t="s">
        <v>580</v>
      </c>
      <c r="C283" s="286">
        <v>0</v>
      </c>
      <c r="D283" s="286">
        <v>0</v>
      </c>
      <c r="E283" s="287">
        <v>0</v>
      </c>
    </row>
    <row r="284" spans="1:5" ht="26.25">
      <c r="A284" s="284" t="s">
        <v>581</v>
      </c>
      <c r="B284" s="285" t="s">
        <v>582</v>
      </c>
      <c r="C284" s="286">
        <v>0</v>
      </c>
      <c r="D284" s="286">
        <v>0</v>
      </c>
      <c r="E284" s="287">
        <v>0</v>
      </c>
    </row>
    <row r="285" spans="1:5" ht="26.25">
      <c r="A285" s="281" t="s">
        <v>583</v>
      </c>
      <c r="B285" s="282" t="s">
        <v>584</v>
      </c>
      <c r="C285" s="288">
        <v>581</v>
      </c>
      <c r="D285" s="288">
        <v>0</v>
      </c>
      <c r="E285" s="289">
        <v>0</v>
      </c>
    </row>
    <row r="286" spans="1:5" ht="26.25">
      <c r="A286" s="284" t="s">
        <v>585</v>
      </c>
      <c r="B286" s="285" t="s">
        <v>586</v>
      </c>
      <c r="C286" s="286">
        <v>0</v>
      </c>
      <c r="D286" s="286">
        <v>0</v>
      </c>
      <c r="E286" s="287">
        <v>624</v>
      </c>
    </row>
    <row r="287" spans="1:5" ht="39">
      <c r="A287" s="284" t="s">
        <v>587</v>
      </c>
      <c r="B287" s="285" t="s">
        <v>588</v>
      </c>
      <c r="C287" s="286">
        <v>0</v>
      </c>
      <c r="D287" s="286">
        <v>0</v>
      </c>
      <c r="E287" s="287">
        <v>0</v>
      </c>
    </row>
    <row r="288" spans="1:5" ht="26.25">
      <c r="A288" s="284" t="s">
        <v>589</v>
      </c>
      <c r="B288" s="285" t="s">
        <v>590</v>
      </c>
      <c r="C288" s="286">
        <v>23</v>
      </c>
      <c r="D288" s="286">
        <v>0</v>
      </c>
      <c r="E288" s="287">
        <v>149</v>
      </c>
    </row>
    <row r="289" spans="1:5" ht="26.25">
      <c r="A289" s="284" t="s">
        <v>591</v>
      </c>
      <c r="B289" s="285" t="s">
        <v>592</v>
      </c>
      <c r="C289" s="286">
        <v>0</v>
      </c>
      <c r="D289" s="286">
        <v>0</v>
      </c>
      <c r="E289" s="287">
        <v>0</v>
      </c>
    </row>
    <row r="290" spans="1:5" ht="26.25">
      <c r="A290" s="284" t="s">
        <v>593</v>
      </c>
      <c r="B290" s="285" t="s">
        <v>594</v>
      </c>
      <c r="C290" s="286">
        <v>0</v>
      </c>
      <c r="D290" s="286">
        <v>0</v>
      </c>
      <c r="E290" s="287">
        <v>0</v>
      </c>
    </row>
    <row r="291" spans="1:5" ht="39">
      <c r="A291" s="284" t="s">
        <v>595</v>
      </c>
      <c r="B291" s="285" t="s">
        <v>596</v>
      </c>
      <c r="C291" s="286">
        <v>0</v>
      </c>
      <c r="D291" s="286">
        <v>0</v>
      </c>
      <c r="E291" s="287">
        <v>0</v>
      </c>
    </row>
    <row r="292" spans="1:5" ht="26.25">
      <c r="A292" s="284" t="s">
        <v>597</v>
      </c>
      <c r="B292" s="285" t="s">
        <v>598</v>
      </c>
      <c r="C292" s="286">
        <v>0</v>
      </c>
      <c r="D292" s="286">
        <v>0</v>
      </c>
      <c r="E292" s="287">
        <v>0</v>
      </c>
    </row>
    <row r="293" spans="1:5" ht="26.25">
      <c r="A293" s="284" t="s">
        <v>599</v>
      </c>
      <c r="B293" s="285" t="s">
        <v>600</v>
      </c>
      <c r="C293" s="286">
        <v>0</v>
      </c>
      <c r="D293" s="286">
        <v>0</v>
      </c>
      <c r="E293" s="287">
        <v>0</v>
      </c>
    </row>
    <row r="294" spans="1:5" ht="39">
      <c r="A294" s="284" t="s">
        <v>601</v>
      </c>
      <c r="B294" s="285" t="s">
        <v>602</v>
      </c>
      <c r="C294" s="286">
        <v>0</v>
      </c>
      <c r="D294" s="286">
        <v>0</v>
      </c>
      <c r="E294" s="287">
        <v>0</v>
      </c>
    </row>
    <row r="295" spans="1:5" ht="39">
      <c r="A295" s="284" t="s">
        <v>603</v>
      </c>
      <c r="B295" s="285" t="s">
        <v>604</v>
      </c>
      <c r="C295" s="286">
        <v>0</v>
      </c>
      <c r="D295" s="286">
        <v>0</v>
      </c>
      <c r="E295" s="287">
        <v>0</v>
      </c>
    </row>
    <row r="296" spans="1:5" ht="26.25">
      <c r="A296" s="284" t="s">
        <v>605</v>
      </c>
      <c r="B296" s="285" t="s">
        <v>606</v>
      </c>
      <c r="C296" s="286">
        <v>0</v>
      </c>
      <c r="D296" s="286">
        <v>0</v>
      </c>
      <c r="E296" s="287">
        <v>0</v>
      </c>
    </row>
    <row r="297" spans="1:5" ht="39">
      <c r="A297" s="284" t="s">
        <v>607</v>
      </c>
      <c r="B297" s="285" t="s">
        <v>608</v>
      </c>
      <c r="C297" s="286">
        <v>0</v>
      </c>
      <c r="D297" s="286">
        <v>0</v>
      </c>
      <c r="E297" s="287">
        <v>0</v>
      </c>
    </row>
    <row r="298" spans="1:5" ht="26.25">
      <c r="A298" s="284" t="s">
        <v>609</v>
      </c>
      <c r="B298" s="285" t="s">
        <v>610</v>
      </c>
      <c r="C298" s="286">
        <v>0</v>
      </c>
      <c r="D298" s="286">
        <v>0</v>
      </c>
      <c r="E298" s="287">
        <v>0</v>
      </c>
    </row>
    <row r="299" spans="1:5" ht="39">
      <c r="A299" s="284" t="s">
        <v>611</v>
      </c>
      <c r="B299" s="285" t="s">
        <v>612</v>
      </c>
      <c r="C299" s="286">
        <v>0</v>
      </c>
      <c r="D299" s="286">
        <v>0</v>
      </c>
      <c r="E299" s="287">
        <v>0</v>
      </c>
    </row>
    <row r="300" spans="1:5" ht="26.25">
      <c r="A300" s="284" t="s">
        <v>613</v>
      </c>
      <c r="B300" s="285" t="s">
        <v>614</v>
      </c>
      <c r="C300" s="286">
        <v>0</v>
      </c>
      <c r="D300" s="286">
        <v>0</v>
      </c>
      <c r="E300" s="287">
        <v>0</v>
      </c>
    </row>
    <row r="301" spans="1:5" ht="26.25">
      <c r="A301" s="284" t="s">
        <v>615</v>
      </c>
      <c r="B301" s="285" t="s">
        <v>616</v>
      </c>
      <c r="C301" s="286">
        <v>0</v>
      </c>
      <c r="D301" s="286">
        <v>0</v>
      </c>
      <c r="E301" s="287">
        <v>0</v>
      </c>
    </row>
    <row r="302" spans="1:5" ht="26.25">
      <c r="A302" s="284" t="s">
        <v>617</v>
      </c>
      <c r="B302" s="285" t="s">
        <v>618</v>
      </c>
      <c r="C302" s="286">
        <v>0</v>
      </c>
      <c r="D302" s="286">
        <v>0</v>
      </c>
      <c r="E302" s="287">
        <v>0</v>
      </c>
    </row>
    <row r="303" spans="1:5" ht="39">
      <c r="A303" s="284" t="s">
        <v>619</v>
      </c>
      <c r="B303" s="285" t="s">
        <v>620</v>
      </c>
      <c r="C303" s="286">
        <v>0</v>
      </c>
      <c r="D303" s="286">
        <v>0</v>
      </c>
      <c r="E303" s="287">
        <v>0</v>
      </c>
    </row>
    <row r="304" spans="1:5" ht="26.25">
      <c r="A304" s="284" t="s">
        <v>621</v>
      </c>
      <c r="B304" s="285" t="s">
        <v>622</v>
      </c>
      <c r="C304" s="286">
        <v>0</v>
      </c>
      <c r="D304" s="286">
        <v>0</v>
      </c>
      <c r="E304" s="287">
        <v>0</v>
      </c>
    </row>
    <row r="305" spans="1:5" ht="39">
      <c r="A305" s="281" t="s">
        <v>623</v>
      </c>
      <c r="B305" s="282" t="s">
        <v>624</v>
      </c>
      <c r="C305" s="288">
        <v>23</v>
      </c>
      <c r="D305" s="288">
        <v>0</v>
      </c>
      <c r="E305" s="289">
        <v>773</v>
      </c>
    </row>
    <row r="306" spans="1:5" ht="12.75">
      <c r="A306" s="284" t="s">
        <v>625</v>
      </c>
      <c r="B306" s="285" t="s">
        <v>626</v>
      </c>
      <c r="C306" s="286">
        <v>0</v>
      </c>
      <c r="D306" s="286">
        <v>0</v>
      </c>
      <c r="E306" s="287">
        <v>0</v>
      </c>
    </row>
    <row r="307" spans="1:5" ht="26.25">
      <c r="A307" s="284" t="s">
        <v>627</v>
      </c>
      <c r="B307" s="285" t="s">
        <v>628</v>
      </c>
      <c r="C307" s="286">
        <v>0</v>
      </c>
      <c r="D307" s="286">
        <v>0</v>
      </c>
      <c r="E307" s="287">
        <v>0</v>
      </c>
    </row>
    <row r="308" spans="1:5" ht="12.75">
      <c r="A308" s="284" t="s">
        <v>629</v>
      </c>
      <c r="B308" s="285" t="s">
        <v>630</v>
      </c>
      <c r="C308" s="286">
        <v>0</v>
      </c>
      <c r="D308" s="286">
        <v>0</v>
      </c>
      <c r="E308" s="287">
        <v>0</v>
      </c>
    </row>
    <row r="309" spans="1:5" ht="12.75">
      <c r="A309" s="284" t="s">
        <v>631</v>
      </c>
      <c r="B309" s="285" t="s">
        <v>632</v>
      </c>
      <c r="C309" s="286">
        <v>0</v>
      </c>
      <c r="D309" s="286">
        <v>0</v>
      </c>
      <c r="E309" s="287">
        <v>0</v>
      </c>
    </row>
    <row r="310" spans="1:5" ht="26.25">
      <c r="A310" s="284" t="s">
        <v>633</v>
      </c>
      <c r="B310" s="285" t="s">
        <v>634</v>
      </c>
      <c r="C310" s="286">
        <v>0</v>
      </c>
      <c r="D310" s="286">
        <v>0</v>
      </c>
      <c r="E310" s="287">
        <v>0</v>
      </c>
    </row>
    <row r="311" spans="1:5" ht="26.25">
      <c r="A311" s="284" t="s">
        <v>635</v>
      </c>
      <c r="B311" s="285" t="s">
        <v>636</v>
      </c>
      <c r="C311" s="286">
        <v>0</v>
      </c>
      <c r="D311" s="286">
        <v>0</v>
      </c>
      <c r="E311" s="287">
        <v>0</v>
      </c>
    </row>
    <row r="312" spans="1:5" ht="26.25">
      <c r="A312" s="284" t="s">
        <v>637</v>
      </c>
      <c r="B312" s="285" t="s">
        <v>638</v>
      </c>
      <c r="C312" s="286">
        <v>0</v>
      </c>
      <c r="D312" s="286">
        <v>0</v>
      </c>
      <c r="E312" s="287">
        <v>0</v>
      </c>
    </row>
    <row r="313" spans="1:5" ht="26.25">
      <c r="A313" s="284" t="s">
        <v>639</v>
      </c>
      <c r="B313" s="285" t="s">
        <v>640</v>
      </c>
      <c r="C313" s="286">
        <v>0</v>
      </c>
      <c r="D313" s="286">
        <v>0</v>
      </c>
      <c r="E313" s="287">
        <v>0</v>
      </c>
    </row>
    <row r="314" spans="1:5" ht="26.25">
      <c r="A314" s="281" t="s">
        <v>641</v>
      </c>
      <c r="B314" s="282" t="s">
        <v>642</v>
      </c>
      <c r="C314" s="288">
        <v>604</v>
      </c>
      <c r="D314" s="288">
        <v>0</v>
      </c>
      <c r="E314" s="289">
        <v>773</v>
      </c>
    </row>
    <row r="315" spans="1:5" ht="26.25">
      <c r="A315" s="281" t="s">
        <v>643</v>
      </c>
      <c r="B315" s="282" t="s">
        <v>644</v>
      </c>
      <c r="C315" s="288">
        <v>0</v>
      </c>
      <c r="D315" s="288">
        <v>0</v>
      </c>
      <c r="E315" s="289">
        <v>0</v>
      </c>
    </row>
    <row r="316" spans="1:5" ht="26.25">
      <c r="A316" s="281" t="s">
        <v>645</v>
      </c>
      <c r="B316" s="282" t="s">
        <v>646</v>
      </c>
      <c r="C316" s="288">
        <v>0</v>
      </c>
      <c r="D316" s="288">
        <v>0</v>
      </c>
      <c r="E316" s="289">
        <v>0</v>
      </c>
    </row>
    <row r="317" spans="1:5" ht="26.25">
      <c r="A317" s="284" t="s">
        <v>647</v>
      </c>
      <c r="B317" s="285" t="s">
        <v>648</v>
      </c>
      <c r="C317" s="286">
        <v>0</v>
      </c>
      <c r="D317" s="286">
        <v>0</v>
      </c>
      <c r="E317" s="287">
        <v>0</v>
      </c>
    </row>
    <row r="318" spans="1:5" ht="12.75">
      <c r="A318" s="284" t="s">
        <v>649</v>
      </c>
      <c r="B318" s="285" t="s">
        <v>650</v>
      </c>
      <c r="C318" s="286">
        <v>0</v>
      </c>
      <c r="D318" s="286">
        <v>0</v>
      </c>
      <c r="E318" s="287">
        <v>9358</v>
      </c>
    </row>
    <row r="319" spans="1:5" ht="12.75">
      <c r="A319" s="284" t="s">
        <v>651</v>
      </c>
      <c r="B319" s="285" t="s">
        <v>652</v>
      </c>
      <c r="C319" s="286">
        <v>0</v>
      </c>
      <c r="D319" s="286">
        <v>0</v>
      </c>
      <c r="E319" s="287">
        <v>0</v>
      </c>
    </row>
    <row r="320" spans="1:5" ht="26.25">
      <c r="A320" s="281" t="s">
        <v>653</v>
      </c>
      <c r="B320" s="282" t="s">
        <v>654</v>
      </c>
      <c r="C320" s="288">
        <v>0</v>
      </c>
      <c r="D320" s="288">
        <v>0</v>
      </c>
      <c r="E320" s="289">
        <v>9358</v>
      </c>
    </row>
    <row r="321" spans="1:5" ht="27" thickBot="1">
      <c r="A321" s="290" t="s">
        <v>655</v>
      </c>
      <c r="B321" s="291" t="s">
        <v>656</v>
      </c>
      <c r="C321" s="292">
        <v>111309</v>
      </c>
      <c r="D321" s="292">
        <v>0</v>
      </c>
      <c r="E321" s="293">
        <v>92958</v>
      </c>
    </row>
    <row r="322" ht="13.5" thickBot="1"/>
    <row r="323" spans="1:5" ht="15" customHeight="1">
      <c r="A323" s="495" t="s">
        <v>675</v>
      </c>
      <c r="B323" s="496"/>
      <c r="C323" s="496"/>
      <c r="D323" s="496"/>
      <c r="E323" s="497"/>
    </row>
    <row r="324" spans="1:5" ht="30">
      <c r="A324" s="278"/>
      <c r="B324" s="279" t="s">
        <v>0</v>
      </c>
      <c r="C324" s="279" t="s">
        <v>362</v>
      </c>
      <c r="D324" s="279" t="s">
        <v>363</v>
      </c>
      <c r="E324" s="280" t="s">
        <v>364</v>
      </c>
    </row>
    <row r="325" spans="1:5" ht="15">
      <c r="A325" s="278">
        <v>1</v>
      </c>
      <c r="B325" s="279">
        <v>2</v>
      </c>
      <c r="C325" s="279">
        <v>3</v>
      </c>
      <c r="D325" s="279">
        <v>4</v>
      </c>
      <c r="E325" s="280">
        <v>5</v>
      </c>
    </row>
    <row r="326" spans="1:5" ht="12.75">
      <c r="A326" s="281" t="s">
        <v>365</v>
      </c>
      <c r="B326" s="282" t="s">
        <v>366</v>
      </c>
      <c r="C326" s="210"/>
      <c r="D326" s="210"/>
      <c r="E326" s="283"/>
    </row>
    <row r="327" spans="1:5" ht="12.75">
      <c r="A327" s="284" t="s">
        <v>318</v>
      </c>
      <c r="B327" s="285" t="s">
        <v>367</v>
      </c>
      <c r="C327" s="286">
        <v>0</v>
      </c>
      <c r="D327" s="286">
        <v>0</v>
      </c>
      <c r="E327" s="287">
        <v>0</v>
      </c>
    </row>
    <row r="328" spans="1:5" ht="12.75">
      <c r="A328" s="284" t="s">
        <v>320</v>
      </c>
      <c r="B328" s="285" t="s">
        <v>368</v>
      </c>
      <c r="C328" s="286">
        <v>0</v>
      </c>
      <c r="D328" s="286">
        <v>0</v>
      </c>
      <c r="E328" s="287">
        <v>0</v>
      </c>
    </row>
    <row r="329" spans="1:5" ht="12.75">
      <c r="A329" s="284" t="s">
        <v>322</v>
      </c>
      <c r="B329" s="285" t="s">
        <v>369</v>
      </c>
      <c r="C329" s="286">
        <v>0</v>
      </c>
      <c r="D329" s="286">
        <v>0</v>
      </c>
      <c r="E329" s="287">
        <v>0</v>
      </c>
    </row>
    <row r="330" spans="1:5" ht="26.25">
      <c r="A330" s="281" t="s">
        <v>324</v>
      </c>
      <c r="B330" s="282" t="s">
        <v>370</v>
      </c>
      <c r="C330" s="288">
        <v>0</v>
      </c>
      <c r="D330" s="288">
        <v>0</v>
      </c>
      <c r="E330" s="289">
        <v>0</v>
      </c>
    </row>
    <row r="331" spans="1:5" ht="12.75">
      <c r="A331" s="284" t="s">
        <v>326</v>
      </c>
      <c r="B331" s="285" t="s">
        <v>371</v>
      </c>
      <c r="C331" s="286">
        <v>223645</v>
      </c>
      <c r="D331" s="286">
        <v>0</v>
      </c>
      <c r="E331" s="287">
        <v>216377</v>
      </c>
    </row>
    <row r="332" spans="1:5" ht="12.75">
      <c r="A332" s="284" t="s">
        <v>328</v>
      </c>
      <c r="B332" s="285" t="s">
        <v>372</v>
      </c>
      <c r="C332" s="286">
        <v>17818</v>
      </c>
      <c r="D332" s="286">
        <v>0</v>
      </c>
      <c r="E332" s="287">
        <v>18831</v>
      </c>
    </row>
    <row r="333" spans="1:5" ht="12.75">
      <c r="A333" s="284" t="s">
        <v>330</v>
      </c>
      <c r="B333" s="285" t="s">
        <v>373</v>
      </c>
      <c r="C333" s="286">
        <v>0</v>
      </c>
      <c r="D333" s="286">
        <v>0</v>
      </c>
      <c r="E333" s="287">
        <v>0</v>
      </c>
    </row>
    <row r="334" spans="1:5" ht="12.75">
      <c r="A334" s="284" t="s">
        <v>332</v>
      </c>
      <c r="B334" s="285" t="s">
        <v>374</v>
      </c>
      <c r="C334" s="286">
        <v>0</v>
      </c>
      <c r="D334" s="286">
        <v>0</v>
      </c>
      <c r="E334" s="287">
        <v>0</v>
      </c>
    </row>
    <row r="335" spans="1:5" ht="12.75">
      <c r="A335" s="284" t="s">
        <v>334</v>
      </c>
      <c r="B335" s="285" t="s">
        <v>375</v>
      </c>
      <c r="C335" s="286">
        <v>0</v>
      </c>
      <c r="D335" s="286">
        <v>0</v>
      </c>
      <c r="E335" s="287">
        <v>0</v>
      </c>
    </row>
    <row r="336" spans="1:5" ht="12.75">
      <c r="A336" s="281" t="s">
        <v>336</v>
      </c>
      <c r="B336" s="282" t="s">
        <v>376</v>
      </c>
      <c r="C336" s="288">
        <v>241463</v>
      </c>
      <c r="D336" s="288">
        <v>0</v>
      </c>
      <c r="E336" s="289">
        <v>235208</v>
      </c>
    </row>
    <row r="337" spans="1:5" ht="12.75">
      <c r="A337" s="284" t="s">
        <v>338</v>
      </c>
      <c r="B337" s="285" t="s">
        <v>377</v>
      </c>
      <c r="C337" s="286">
        <v>0</v>
      </c>
      <c r="D337" s="286">
        <v>0</v>
      </c>
      <c r="E337" s="287">
        <v>0</v>
      </c>
    </row>
    <row r="338" spans="1:5" ht="12.75">
      <c r="A338" s="284" t="s">
        <v>340</v>
      </c>
      <c r="B338" s="285" t="s">
        <v>378</v>
      </c>
      <c r="C338" s="286">
        <v>0</v>
      </c>
      <c r="D338" s="286">
        <v>0</v>
      </c>
      <c r="E338" s="287">
        <v>0</v>
      </c>
    </row>
    <row r="339" spans="1:5" ht="12.75">
      <c r="A339" s="284" t="s">
        <v>342</v>
      </c>
      <c r="B339" s="285" t="s">
        <v>379</v>
      </c>
      <c r="C339" s="286">
        <v>0</v>
      </c>
      <c r="D339" s="286">
        <v>0</v>
      </c>
      <c r="E339" s="287">
        <v>0</v>
      </c>
    </row>
    <row r="340" spans="1:5" ht="26.25">
      <c r="A340" s="284" t="s">
        <v>344</v>
      </c>
      <c r="B340" s="285" t="s">
        <v>380</v>
      </c>
      <c r="C340" s="286">
        <v>0</v>
      </c>
      <c r="D340" s="286">
        <v>0</v>
      </c>
      <c r="E340" s="287">
        <v>0</v>
      </c>
    </row>
    <row r="341" spans="1:5" ht="12.75">
      <c r="A341" s="284" t="s">
        <v>346</v>
      </c>
      <c r="B341" s="285" t="s">
        <v>381</v>
      </c>
      <c r="C341" s="286">
        <v>0</v>
      </c>
      <c r="D341" s="286">
        <v>0</v>
      </c>
      <c r="E341" s="287">
        <v>0</v>
      </c>
    </row>
    <row r="342" spans="1:5" ht="12.75">
      <c r="A342" s="284" t="s">
        <v>348</v>
      </c>
      <c r="B342" s="285" t="s">
        <v>382</v>
      </c>
      <c r="C342" s="286">
        <v>0</v>
      </c>
      <c r="D342" s="286">
        <v>0</v>
      </c>
      <c r="E342" s="287">
        <v>0</v>
      </c>
    </row>
    <row r="343" spans="1:5" ht="12.75">
      <c r="A343" s="284" t="s">
        <v>350</v>
      </c>
      <c r="B343" s="285" t="s">
        <v>383</v>
      </c>
      <c r="C343" s="286">
        <v>0</v>
      </c>
      <c r="D343" s="286">
        <v>0</v>
      </c>
      <c r="E343" s="287">
        <v>0</v>
      </c>
    </row>
    <row r="344" spans="1:5" ht="26.25">
      <c r="A344" s="281" t="s">
        <v>352</v>
      </c>
      <c r="B344" s="282" t="s">
        <v>384</v>
      </c>
      <c r="C344" s="288">
        <v>0</v>
      </c>
      <c r="D344" s="288">
        <v>0</v>
      </c>
      <c r="E344" s="289">
        <v>0</v>
      </c>
    </row>
    <row r="345" spans="1:5" ht="12.75">
      <c r="A345" s="284" t="s">
        <v>354</v>
      </c>
      <c r="B345" s="285" t="s">
        <v>385</v>
      </c>
      <c r="C345" s="286">
        <v>0</v>
      </c>
      <c r="D345" s="286">
        <v>0</v>
      </c>
      <c r="E345" s="287">
        <v>0</v>
      </c>
    </row>
    <row r="346" spans="1:5" ht="26.25">
      <c r="A346" s="284" t="s">
        <v>386</v>
      </c>
      <c r="B346" s="285" t="s">
        <v>387</v>
      </c>
      <c r="C346" s="286">
        <v>0</v>
      </c>
      <c r="D346" s="286">
        <v>0</v>
      </c>
      <c r="E346" s="287">
        <v>0</v>
      </c>
    </row>
    <row r="347" spans="1:5" ht="26.25">
      <c r="A347" s="281" t="s">
        <v>388</v>
      </c>
      <c r="B347" s="282" t="s">
        <v>389</v>
      </c>
      <c r="C347" s="288">
        <v>0</v>
      </c>
      <c r="D347" s="288">
        <v>0</v>
      </c>
      <c r="E347" s="289">
        <v>0</v>
      </c>
    </row>
    <row r="348" spans="1:5" ht="26.25">
      <c r="A348" s="281" t="s">
        <v>390</v>
      </c>
      <c r="B348" s="282" t="s">
        <v>391</v>
      </c>
      <c r="C348" s="288">
        <v>241463</v>
      </c>
      <c r="D348" s="288">
        <v>0</v>
      </c>
      <c r="E348" s="289">
        <v>235208</v>
      </c>
    </row>
    <row r="349" spans="1:5" ht="12.75">
      <c r="A349" s="284" t="s">
        <v>392</v>
      </c>
      <c r="B349" s="285" t="s">
        <v>393</v>
      </c>
      <c r="C349" s="286">
        <v>3569</v>
      </c>
      <c r="D349" s="286">
        <v>0</v>
      </c>
      <c r="E349" s="287">
        <v>1077</v>
      </c>
    </row>
    <row r="350" spans="1:5" ht="12.75">
      <c r="A350" s="284" t="s">
        <v>394</v>
      </c>
      <c r="B350" s="285" t="s">
        <v>395</v>
      </c>
      <c r="C350" s="286">
        <v>0</v>
      </c>
      <c r="D350" s="286">
        <v>0</v>
      </c>
      <c r="E350" s="287">
        <v>0</v>
      </c>
    </row>
    <row r="351" spans="1:5" ht="12.75">
      <c r="A351" s="284" t="s">
        <v>396</v>
      </c>
      <c r="B351" s="285" t="s">
        <v>397</v>
      </c>
      <c r="C351" s="286">
        <v>0</v>
      </c>
      <c r="D351" s="286">
        <v>0</v>
      </c>
      <c r="E351" s="287">
        <v>0</v>
      </c>
    </row>
    <row r="352" spans="1:5" ht="26.25">
      <c r="A352" s="284" t="s">
        <v>398</v>
      </c>
      <c r="B352" s="285" t="s">
        <v>399</v>
      </c>
      <c r="C352" s="286">
        <v>0</v>
      </c>
      <c r="D352" s="286">
        <v>0</v>
      </c>
      <c r="E352" s="287">
        <v>0</v>
      </c>
    </row>
    <row r="353" spans="1:5" ht="12.75">
      <c r="A353" s="284" t="s">
        <v>400</v>
      </c>
      <c r="B353" s="285" t="s">
        <v>401</v>
      </c>
      <c r="C353" s="286">
        <v>0</v>
      </c>
      <c r="D353" s="286">
        <v>0</v>
      </c>
      <c r="E353" s="287">
        <v>0</v>
      </c>
    </row>
    <row r="354" spans="1:5" ht="12.75">
      <c r="A354" s="281" t="s">
        <v>402</v>
      </c>
      <c r="B354" s="282" t="s">
        <v>403</v>
      </c>
      <c r="C354" s="288">
        <v>3569</v>
      </c>
      <c r="D354" s="288">
        <v>0</v>
      </c>
      <c r="E354" s="289">
        <v>1077</v>
      </c>
    </row>
    <row r="355" spans="1:5" ht="12.75">
      <c r="A355" s="284" t="s">
        <v>404</v>
      </c>
      <c r="B355" s="285" t="s">
        <v>405</v>
      </c>
      <c r="C355" s="286">
        <v>0</v>
      </c>
      <c r="D355" s="286">
        <v>0</v>
      </c>
      <c r="E355" s="287">
        <v>0</v>
      </c>
    </row>
    <row r="356" spans="1:5" ht="26.25">
      <c r="A356" s="284" t="s">
        <v>406</v>
      </c>
      <c r="B356" s="285" t="s">
        <v>407</v>
      </c>
      <c r="C356" s="286">
        <v>0</v>
      </c>
      <c r="D356" s="286">
        <v>0</v>
      </c>
      <c r="E356" s="287">
        <v>0</v>
      </c>
    </row>
    <row r="357" spans="1:5" ht="12.75">
      <c r="A357" s="284" t="s">
        <v>408</v>
      </c>
      <c r="B357" s="285" t="s">
        <v>409</v>
      </c>
      <c r="C357" s="286">
        <v>0</v>
      </c>
      <c r="D357" s="286">
        <v>0</v>
      </c>
      <c r="E357" s="287">
        <v>0</v>
      </c>
    </row>
    <row r="358" spans="1:5" ht="12.75">
      <c r="A358" s="284" t="s">
        <v>410</v>
      </c>
      <c r="B358" s="285" t="s">
        <v>411</v>
      </c>
      <c r="C358" s="286">
        <v>0</v>
      </c>
      <c r="D358" s="286">
        <v>0</v>
      </c>
      <c r="E358" s="287">
        <v>0</v>
      </c>
    </row>
    <row r="359" spans="1:5" ht="12.75">
      <c r="A359" s="284" t="s">
        <v>412</v>
      </c>
      <c r="B359" s="285" t="s">
        <v>413</v>
      </c>
      <c r="C359" s="286">
        <v>0</v>
      </c>
      <c r="D359" s="286">
        <v>0</v>
      </c>
      <c r="E359" s="287">
        <v>0</v>
      </c>
    </row>
    <row r="360" spans="1:5" ht="12.75">
      <c r="A360" s="284" t="s">
        <v>414</v>
      </c>
      <c r="B360" s="285" t="s">
        <v>415</v>
      </c>
      <c r="C360" s="286">
        <v>0</v>
      </c>
      <c r="D360" s="286">
        <v>0</v>
      </c>
      <c r="E360" s="287">
        <v>0</v>
      </c>
    </row>
    <row r="361" spans="1:5" ht="12.75">
      <c r="A361" s="284" t="s">
        <v>416</v>
      </c>
      <c r="B361" s="285" t="s">
        <v>417</v>
      </c>
      <c r="C361" s="286">
        <v>0</v>
      </c>
      <c r="D361" s="286">
        <v>0</v>
      </c>
      <c r="E361" s="287">
        <v>0</v>
      </c>
    </row>
    <row r="362" spans="1:5" ht="12.75">
      <c r="A362" s="281" t="s">
        <v>418</v>
      </c>
      <c r="B362" s="282" t="s">
        <v>419</v>
      </c>
      <c r="C362" s="288">
        <v>0</v>
      </c>
      <c r="D362" s="288">
        <v>0</v>
      </c>
      <c r="E362" s="289">
        <v>0</v>
      </c>
    </row>
    <row r="363" spans="1:5" ht="26.25">
      <c r="A363" s="281" t="s">
        <v>420</v>
      </c>
      <c r="B363" s="282" t="s">
        <v>421</v>
      </c>
      <c r="C363" s="288">
        <v>3569</v>
      </c>
      <c r="D363" s="288">
        <v>0</v>
      </c>
      <c r="E363" s="289">
        <v>1077</v>
      </c>
    </row>
    <row r="364" spans="1:5" ht="12.75">
      <c r="A364" s="284" t="s">
        <v>422</v>
      </c>
      <c r="B364" s="285" t="s">
        <v>423</v>
      </c>
      <c r="C364" s="286">
        <v>0</v>
      </c>
      <c r="D364" s="286">
        <v>0</v>
      </c>
      <c r="E364" s="287">
        <v>0</v>
      </c>
    </row>
    <row r="365" spans="1:5" ht="12.75">
      <c r="A365" s="284" t="s">
        <v>424</v>
      </c>
      <c r="B365" s="285" t="s">
        <v>425</v>
      </c>
      <c r="C365" s="286">
        <v>0</v>
      </c>
      <c r="D365" s="286">
        <v>0</v>
      </c>
      <c r="E365" s="287">
        <v>205</v>
      </c>
    </row>
    <row r="366" spans="1:5" ht="12.75">
      <c r="A366" s="284" t="s">
        <v>426</v>
      </c>
      <c r="B366" s="285" t="s">
        <v>427</v>
      </c>
      <c r="C366" s="286">
        <v>2490</v>
      </c>
      <c r="D366" s="286">
        <v>0</v>
      </c>
      <c r="E366" s="287">
        <v>4533</v>
      </c>
    </row>
    <row r="367" spans="1:5" ht="12.75">
      <c r="A367" s="284" t="s">
        <v>428</v>
      </c>
      <c r="B367" s="285" t="s">
        <v>429</v>
      </c>
      <c r="C367" s="286">
        <v>0</v>
      </c>
      <c r="D367" s="286">
        <v>0</v>
      </c>
      <c r="E367" s="287">
        <v>0</v>
      </c>
    </row>
    <row r="368" spans="1:5" ht="12.75">
      <c r="A368" s="284" t="s">
        <v>430</v>
      </c>
      <c r="B368" s="285" t="s">
        <v>431</v>
      </c>
      <c r="C368" s="286">
        <v>0</v>
      </c>
      <c r="D368" s="286">
        <v>0</v>
      </c>
      <c r="E368" s="287">
        <v>0</v>
      </c>
    </row>
    <row r="369" spans="1:5" ht="12.75">
      <c r="A369" s="281" t="s">
        <v>432</v>
      </c>
      <c r="B369" s="282" t="s">
        <v>433</v>
      </c>
      <c r="C369" s="288">
        <v>2490</v>
      </c>
      <c r="D369" s="288">
        <v>0</v>
      </c>
      <c r="E369" s="289">
        <v>4738</v>
      </c>
    </row>
    <row r="370" spans="1:5" ht="39">
      <c r="A370" s="284" t="s">
        <v>434</v>
      </c>
      <c r="B370" s="285" t="s">
        <v>435</v>
      </c>
      <c r="C370" s="286">
        <v>0</v>
      </c>
      <c r="D370" s="286">
        <v>0</v>
      </c>
      <c r="E370" s="287">
        <v>0</v>
      </c>
    </row>
    <row r="371" spans="1:5" ht="39">
      <c r="A371" s="284" t="s">
        <v>436</v>
      </c>
      <c r="B371" s="285" t="s">
        <v>437</v>
      </c>
      <c r="C371" s="286">
        <v>0</v>
      </c>
      <c r="D371" s="286">
        <v>0</v>
      </c>
      <c r="E371" s="287">
        <v>0</v>
      </c>
    </row>
    <row r="372" spans="1:5" ht="39">
      <c r="A372" s="284" t="s">
        <v>438</v>
      </c>
      <c r="B372" s="285" t="s">
        <v>439</v>
      </c>
      <c r="C372" s="286">
        <v>0</v>
      </c>
      <c r="D372" s="286">
        <v>0</v>
      </c>
      <c r="E372" s="287">
        <v>0</v>
      </c>
    </row>
    <row r="373" spans="1:5" ht="39">
      <c r="A373" s="284" t="s">
        <v>440</v>
      </c>
      <c r="B373" s="285" t="s">
        <v>441</v>
      </c>
      <c r="C373" s="286">
        <v>0</v>
      </c>
      <c r="D373" s="286">
        <v>0</v>
      </c>
      <c r="E373" s="287">
        <v>0</v>
      </c>
    </row>
    <row r="374" spans="1:5" ht="26.25">
      <c r="A374" s="284" t="s">
        <v>442</v>
      </c>
      <c r="B374" s="285" t="s">
        <v>443</v>
      </c>
      <c r="C374" s="286">
        <v>0</v>
      </c>
      <c r="D374" s="286">
        <v>0</v>
      </c>
      <c r="E374" s="287">
        <v>0</v>
      </c>
    </row>
    <row r="375" spans="1:5" ht="26.25">
      <c r="A375" s="284" t="s">
        <v>444</v>
      </c>
      <c r="B375" s="285" t="s">
        <v>445</v>
      </c>
      <c r="C375" s="286">
        <v>3300</v>
      </c>
      <c r="D375" s="286">
        <v>0</v>
      </c>
      <c r="E375" s="287">
        <v>5937</v>
      </c>
    </row>
    <row r="376" spans="1:5" ht="26.25">
      <c r="A376" s="284" t="s">
        <v>446</v>
      </c>
      <c r="B376" s="285" t="s">
        <v>447</v>
      </c>
      <c r="C376" s="286">
        <v>0</v>
      </c>
      <c r="D376" s="286">
        <v>0</v>
      </c>
      <c r="E376" s="287">
        <v>0</v>
      </c>
    </row>
    <row r="377" spans="1:5" ht="26.25">
      <c r="A377" s="284" t="s">
        <v>448</v>
      </c>
      <c r="B377" s="285" t="s">
        <v>449</v>
      </c>
      <c r="C377" s="286">
        <v>0</v>
      </c>
      <c r="D377" s="286">
        <v>0</v>
      </c>
      <c r="E377" s="287">
        <v>0</v>
      </c>
    </row>
    <row r="378" spans="1:5" ht="39">
      <c r="A378" s="284" t="s">
        <v>450</v>
      </c>
      <c r="B378" s="285" t="s">
        <v>451</v>
      </c>
      <c r="C378" s="286">
        <v>0</v>
      </c>
      <c r="D378" s="286">
        <v>0</v>
      </c>
      <c r="E378" s="287">
        <v>0</v>
      </c>
    </row>
    <row r="379" spans="1:5" ht="26.25">
      <c r="A379" s="284" t="s">
        <v>452</v>
      </c>
      <c r="B379" s="285" t="s">
        <v>453</v>
      </c>
      <c r="C379" s="286">
        <v>0</v>
      </c>
      <c r="D379" s="286">
        <v>0</v>
      </c>
      <c r="E379" s="287">
        <v>0</v>
      </c>
    </row>
    <row r="380" spans="1:5" ht="39">
      <c r="A380" s="284" t="s">
        <v>454</v>
      </c>
      <c r="B380" s="285" t="s">
        <v>455</v>
      </c>
      <c r="C380" s="286">
        <v>0</v>
      </c>
      <c r="D380" s="286">
        <v>0</v>
      </c>
      <c r="E380" s="287">
        <v>0</v>
      </c>
    </row>
    <row r="381" spans="1:5" ht="26.25">
      <c r="A381" s="284" t="s">
        <v>456</v>
      </c>
      <c r="B381" s="285" t="s">
        <v>457</v>
      </c>
      <c r="C381" s="286">
        <v>0</v>
      </c>
      <c r="D381" s="286">
        <v>0</v>
      </c>
      <c r="E381" s="287">
        <v>0</v>
      </c>
    </row>
    <row r="382" spans="1:5" ht="26.25">
      <c r="A382" s="284" t="s">
        <v>458</v>
      </c>
      <c r="B382" s="285" t="s">
        <v>459</v>
      </c>
      <c r="C382" s="286">
        <v>0</v>
      </c>
      <c r="D382" s="286">
        <v>0</v>
      </c>
      <c r="E382" s="287">
        <v>0</v>
      </c>
    </row>
    <row r="383" spans="1:5" ht="26.25">
      <c r="A383" s="281" t="s">
        <v>460</v>
      </c>
      <c r="B383" s="282" t="s">
        <v>461</v>
      </c>
      <c r="C383" s="288">
        <v>3300</v>
      </c>
      <c r="D383" s="288">
        <v>0</v>
      </c>
      <c r="E383" s="289">
        <v>5937</v>
      </c>
    </row>
    <row r="384" spans="1:5" ht="39">
      <c r="A384" s="284" t="s">
        <v>462</v>
      </c>
      <c r="B384" s="285" t="s">
        <v>463</v>
      </c>
      <c r="C384" s="286">
        <v>0</v>
      </c>
      <c r="D384" s="286">
        <v>0</v>
      </c>
      <c r="E384" s="287">
        <v>0</v>
      </c>
    </row>
    <row r="385" spans="1:5" ht="39">
      <c r="A385" s="284" t="s">
        <v>464</v>
      </c>
      <c r="B385" s="285" t="s">
        <v>465</v>
      </c>
      <c r="C385" s="286">
        <v>0</v>
      </c>
      <c r="D385" s="286">
        <v>0</v>
      </c>
      <c r="E385" s="287">
        <v>0</v>
      </c>
    </row>
    <row r="386" spans="1:5" ht="39">
      <c r="A386" s="284" t="s">
        <v>466</v>
      </c>
      <c r="B386" s="285" t="s">
        <v>467</v>
      </c>
      <c r="C386" s="286">
        <v>0</v>
      </c>
      <c r="D386" s="286">
        <v>0</v>
      </c>
      <c r="E386" s="287">
        <v>0</v>
      </c>
    </row>
    <row r="387" spans="1:5" ht="39">
      <c r="A387" s="284" t="s">
        <v>468</v>
      </c>
      <c r="B387" s="285" t="s">
        <v>469</v>
      </c>
      <c r="C387" s="286">
        <v>0</v>
      </c>
      <c r="D387" s="286">
        <v>0</v>
      </c>
      <c r="E387" s="287">
        <v>0</v>
      </c>
    </row>
    <row r="388" spans="1:5" ht="26.25">
      <c r="A388" s="284" t="s">
        <v>470</v>
      </c>
      <c r="B388" s="285" t="s">
        <v>471</v>
      </c>
      <c r="C388" s="286">
        <v>0</v>
      </c>
      <c r="D388" s="286">
        <v>0</v>
      </c>
      <c r="E388" s="287">
        <v>0</v>
      </c>
    </row>
    <row r="389" spans="1:5" ht="26.25">
      <c r="A389" s="284" t="s">
        <v>472</v>
      </c>
      <c r="B389" s="285" t="s">
        <v>473</v>
      </c>
      <c r="C389" s="286">
        <v>0</v>
      </c>
      <c r="D389" s="286">
        <v>0</v>
      </c>
      <c r="E389" s="287">
        <v>985</v>
      </c>
    </row>
    <row r="390" spans="1:5" ht="26.25">
      <c r="A390" s="284" t="s">
        <v>474</v>
      </c>
      <c r="B390" s="285" t="s">
        <v>475</v>
      </c>
      <c r="C390" s="286">
        <v>0</v>
      </c>
      <c r="D390" s="286">
        <v>0</v>
      </c>
      <c r="E390" s="287">
        <v>0</v>
      </c>
    </row>
    <row r="391" spans="1:5" ht="26.25">
      <c r="A391" s="284" t="s">
        <v>476</v>
      </c>
      <c r="B391" s="285" t="s">
        <v>477</v>
      </c>
      <c r="C391" s="286">
        <v>0</v>
      </c>
      <c r="D391" s="286">
        <v>0</v>
      </c>
      <c r="E391" s="287">
        <v>0</v>
      </c>
    </row>
    <row r="392" spans="1:5" ht="39">
      <c r="A392" s="284" t="s">
        <v>478</v>
      </c>
      <c r="B392" s="285" t="s">
        <v>479</v>
      </c>
      <c r="C392" s="286">
        <v>0</v>
      </c>
      <c r="D392" s="286">
        <v>0</v>
      </c>
      <c r="E392" s="287">
        <v>0</v>
      </c>
    </row>
    <row r="393" spans="1:5" ht="26.25">
      <c r="A393" s="284" t="s">
        <v>480</v>
      </c>
      <c r="B393" s="285" t="s">
        <v>481</v>
      </c>
      <c r="C393" s="286">
        <v>0</v>
      </c>
      <c r="D393" s="286">
        <v>0</v>
      </c>
      <c r="E393" s="287">
        <v>0</v>
      </c>
    </row>
    <row r="394" spans="1:5" ht="39">
      <c r="A394" s="284" t="s">
        <v>482</v>
      </c>
      <c r="B394" s="285" t="s">
        <v>483</v>
      </c>
      <c r="C394" s="286">
        <v>0</v>
      </c>
      <c r="D394" s="286">
        <v>0</v>
      </c>
      <c r="E394" s="287">
        <v>0</v>
      </c>
    </row>
    <row r="395" spans="1:5" ht="26.25">
      <c r="A395" s="284" t="s">
        <v>484</v>
      </c>
      <c r="B395" s="285" t="s">
        <v>485</v>
      </c>
      <c r="C395" s="286">
        <v>0</v>
      </c>
      <c r="D395" s="286">
        <v>0</v>
      </c>
      <c r="E395" s="287">
        <v>0</v>
      </c>
    </row>
    <row r="396" spans="1:5" ht="39">
      <c r="A396" s="284" t="s">
        <v>486</v>
      </c>
      <c r="B396" s="285" t="s">
        <v>487</v>
      </c>
      <c r="C396" s="286">
        <v>0</v>
      </c>
      <c r="D396" s="286">
        <v>0</v>
      </c>
      <c r="E396" s="287">
        <v>0</v>
      </c>
    </row>
    <row r="397" spans="1:5" ht="39">
      <c r="A397" s="281" t="s">
        <v>488</v>
      </c>
      <c r="B397" s="282" t="s">
        <v>489</v>
      </c>
      <c r="C397" s="288">
        <v>0</v>
      </c>
      <c r="D397" s="288">
        <v>0</v>
      </c>
      <c r="E397" s="289">
        <v>985</v>
      </c>
    </row>
    <row r="398" spans="1:5" ht="12.75">
      <c r="A398" s="284" t="s">
        <v>490</v>
      </c>
      <c r="B398" s="285" t="s">
        <v>491</v>
      </c>
      <c r="C398" s="286">
        <v>0</v>
      </c>
      <c r="D398" s="286">
        <v>0</v>
      </c>
      <c r="E398" s="287">
        <v>1925</v>
      </c>
    </row>
    <row r="399" spans="1:5" ht="12.75">
      <c r="A399" s="284" t="s">
        <v>492</v>
      </c>
      <c r="B399" s="285" t="s">
        <v>493</v>
      </c>
      <c r="C399" s="286">
        <v>0</v>
      </c>
      <c r="D399" s="286">
        <v>0</v>
      </c>
      <c r="E399" s="287">
        <v>0</v>
      </c>
    </row>
    <row r="400" spans="1:5" ht="12.75">
      <c r="A400" s="284" t="s">
        <v>494</v>
      </c>
      <c r="B400" s="285" t="s">
        <v>495</v>
      </c>
      <c r="C400" s="286">
        <v>0</v>
      </c>
      <c r="D400" s="286">
        <v>0</v>
      </c>
      <c r="E400" s="287">
        <v>0</v>
      </c>
    </row>
    <row r="401" spans="1:5" ht="12.75">
      <c r="A401" s="284" t="s">
        <v>496</v>
      </c>
      <c r="B401" s="285" t="s">
        <v>497</v>
      </c>
      <c r="C401" s="286">
        <v>0</v>
      </c>
      <c r="D401" s="286">
        <v>0</v>
      </c>
      <c r="E401" s="287">
        <v>7</v>
      </c>
    </row>
    <row r="402" spans="1:5" ht="12.75">
      <c r="A402" s="284" t="s">
        <v>498</v>
      </c>
      <c r="B402" s="285" t="s">
        <v>499</v>
      </c>
      <c r="C402" s="286">
        <v>0</v>
      </c>
      <c r="D402" s="286">
        <v>0</v>
      </c>
      <c r="E402" s="287">
        <v>1918</v>
      </c>
    </row>
    <row r="403" spans="1:5" ht="12.75">
      <c r="A403" s="284" t="s">
        <v>500</v>
      </c>
      <c r="B403" s="285" t="s">
        <v>501</v>
      </c>
      <c r="C403" s="286">
        <v>0</v>
      </c>
      <c r="D403" s="286">
        <v>0</v>
      </c>
      <c r="E403" s="287">
        <v>0</v>
      </c>
    </row>
    <row r="404" spans="1:5" ht="26.25">
      <c r="A404" s="284" t="s">
        <v>502</v>
      </c>
      <c r="B404" s="285" t="s">
        <v>503</v>
      </c>
      <c r="C404" s="286">
        <v>0</v>
      </c>
      <c r="D404" s="286">
        <v>0</v>
      </c>
      <c r="E404" s="287">
        <v>0</v>
      </c>
    </row>
    <row r="405" spans="1:5" ht="12.75">
      <c r="A405" s="284" t="s">
        <v>504</v>
      </c>
      <c r="B405" s="285" t="s">
        <v>505</v>
      </c>
      <c r="C405" s="286">
        <v>0</v>
      </c>
      <c r="D405" s="286">
        <v>0</v>
      </c>
      <c r="E405" s="287">
        <v>0</v>
      </c>
    </row>
    <row r="406" spans="1:5" ht="12.75">
      <c r="A406" s="284" t="s">
        <v>506</v>
      </c>
      <c r="B406" s="285" t="s">
        <v>507</v>
      </c>
      <c r="C406" s="286">
        <v>0</v>
      </c>
      <c r="D406" s="286">
        <v>0</v>
      </c>
      <c r="E406" s="287">
        <v>0</v>
      </c>
    </row>
    <row r="407" spans="1:5" ht="26.25">
      <c r="A407" s="284" t="s">
        <v>508</v>
      </c>
      <c r="B407" s="285" t="s">
        <v>509</v>
      </c>
      <c r="C407" s="286">
        <v>0</v>
      </c>
      <c r="D407" s="286">
        <v>0</v>
      </c>
      <c r="E407" s="287">
        <v>0</v>
      </c>
    </row>
    <row r="408" spans="1:5" ht="26.25">
      <c r="A408" s="284" t="s">
        <v>510</v>
      </c>
      <c r="B408" s="285" t="s">
        <v>511</v>
      </c>
      <c r="C408" s="286">
        <v>0</v>
      </c>
      <c r="D408" s="286">
        <v>0</v>
      </c>
      <c r="E408" s="287">
        <v>0</v>
      </c>
    </row>
    <row r="409" spans="1:5" ht="26.25">
      <c r="A409" s="284" t="s">
        <v>512</v>
      </c>
      <c r="B409" s="285" t="s">
        <v>513</v>
      </c>
      <c r="C409" s="286">
        <v>0</v>
      </c>
      <c r="D409" s="286">
        <v>0</v>
      </c>
      <c r="E409" s="287">
        <v>0</v>
      </c>
    </row>
    <row r="410" spans="1:5" ht="26.25">
      <c r="A410" s="281" t="s">
        <v>514</v>
      </c>
      <c r="B410" s="282" t="s">
        <v>515</v>
      </c>
      <c r="C410" s="288">
        <v>0</v>
      </c>
      <c r="D410" s="288">
        <v>0</v>
      </c>
      <c r="E410" s="289">
        <v>1925</v>
      </c>
    </row>
    <row r="411" spans="1:5" ht="12.75">
      <c r="A411" s="281" t="s">
        <v>516</v>
      </c>
      <c r="B411" s="282" t="s">
        <v>517</v>
      </c>
      <c r="C411" s="288">
        <v>3300</v>
      </c>
      <c r="D411" s="288">
        <v>0</v>
      </c>
      <c r="E411" s="289">
        <v>8847</v>
      </c>
    </row>
    <row r="412" spans="1:5" ht="26.25">
      <c r="A412" s="281" t="s">
        <v>518</v>
      </c>
      <c r="B412" s="282" t="s">
        <v>519</v>
      </c>
      <c r="C412" s="288">
        <v>5179</v>
      </c>
      <c r="D412" s="288">
        <v>0</v>
      </c>
      <c r="E412" s="289">
        <v>5204</v>
      </c>
    </row>
    <row r="413" spans="1:5" ht="26.25">
      <c r="A413" s="284" t="s">
        <v>520</v>
      </c>
      <c r="B413" s="285" t="s">
        <v>521</v>
      </c>
      <c r="C413" s="286">
        <v>0</v>
      </c>
      <c r="D413" s="286">
        <v>0</v>
      </c>
      <c r="E413" s="287">
        <v>0</v>
      </c>
    </row>
    <row r="414" spans="1:5" ht="12.75">
      <c r="A414" s="284" t="s">
        <v>522</v>
      </c>
      <c r="B414" s="285" t="s">
        <v>523</v>
      </c>
      <c r="C414" s="286">
        <v>0</v>
      </c>
      <c r="D414" s="286">
        <v>0</v>
      </c>
      <c r="E414" s="287">
        <v>0</v>
      </c>
    </row>
    <row r="415" spans="1:5" ht="12.75">
      <c r="A415" s="284" t="s">
        <v>524</v>
      </c>
      <c r="B415" s="285" t="s">
        <v>525</v>
      </c>
      <c r="C415" s="286">
        <v>0</v>
      </c>
      <c r="D415" s="286">
        <v>0</v>
      </c>
      <c r="E415" s="287">
        <v>0</v>
      </c>
    </row>
    <row r="416" spans="1:5" ht="26.25">
      <c r="A416" s="281" t="s">
        <v>526</v>
      </c>
      <c r="B416" s="282" t="s">
        <v>527</v>
      </c>
      <c r="C416" s="288">
        <v>0</v>
      </c>
      <c r="D416" s="288">
        <v>0</v>
      </c>
      <c r="E416" s="289">
        <v>0</v>
      </c>
    </row>
    <row r="417" spans="1:5" ht="26.25">
      <c r="A417" s="281" t="s">
        <v>528</v>
      </c>
      <c r="B417" s="282" t="s">
        <v>529</v>
      </c>
      <c r="C417" s="288">
        <v>256001</v>
      </c>
      <c r="D417" s="288">
        <v>0</v>
      </c>
      <c r="E417" s="289">
        <v>255074</v>
      </c>
    </row>
    <row r="418" spans="1:5" ht="12.75">
      <c r="A418" s="281" t="s">
        <v>365</v>
      </c>
      <c r="B418" s="282" t="s">
        <v>530</v>
      </c>
      <c r="C418" s="210"/>
      <c r="D418" s="210"/>
      <c r="E418" s="283"/>
    </row>
    <row r="419" spans="1:5" ht="12.75">
      <c r="A419" s="284" t="s">
        <v>531</v>
      </c>
      <c r="B419" s="285" t="s">
        <v>532</v>
      </c>
      <c r="C419" s="286">
        <v>0</v>
      </c>
      <c r="D419" s="286">
        <v>0</v>
      </c>
      <c r="E419" s="287">
        <v>0</v>
      </c>
    </row>
    <row r="420" spans="1:5" ht="12.75">
      <c r="A420" s="284" t="s">
        <v>533</v>
      </c>
      <c r="B420" s="285" t="s">
        <v>534</v>
      </c>
      <c r="C420" s="286">
        <v>0</v>
      </c>
      <c r="D420" s="286">
        <v>0</v>
      </c>
      <c r="E420" s="287">
        <v>3580</v>
      </c>
    </row>
    <row r="421" spans="1:5" ht="12.75">
      <c r="A421" s="284" t="s">
        <v>535</v>
      </c>
      <c r="B421" s="285" t="s">
        <v>536</v>
      </c>
      <c r="C421" s="286">
        <v>2490</v>
      </c>
      <c r="D421" s="286">
        <v>0</v>
      </c>
      <c r="E421" s="287">
        <v>2490</v>
      </c>
    </row>
    <row r="422" spans="1:5" ht="12.75">
      <c r="A422" s="284" t="s">
        <v>537</v>
      </c>
      <c r="B422" s="285" t="s">
        <v>538</v>
      </c>
      <c r="C422" s="286">
        <v>248033</v>
      </c>
      <c r="D422" s="286">
        <v>0</v>
      </c>
      <c r="E422" s="287">
        <v>248033</v>
      </c>
    </row>
    <row r="423" spans="1:5" ht="12.75">
      <c r="A423" s="284" t="s">
        <v>539</v>
      </c>
      <c r="B423" s="285" t="s">
        <v>540</v>
      </c>
      <c r="C423" s="286">
        <v>0</v>
      </c>
      <c r="D423" s="286">
        <v>0</v>
      </c>
      <c r="E423" s="287">
        <v>0</v>
      </c>
    </row>
    <row r="424" spans="1:5" ht="12.75">
      <c r="A424" s="284" t="s">
        <v>541</v>
      </c>
      <c r="B424" s="285" t="s">
        <v>542</v>
      </c>
      <c r="C424" s="286">
        <v>0</v>
      </c>
      <c r="D424" s="286">
        <v>0</v>
      </c>
      <c r="E424" s="287">
        <v>-20745</v>
      </c>
    </row>
    <row r="425" spans="1:5" ht="12.75">
      <c r="A425" s="281" t="s">
        <v>543</v>
      </c>
      <c r="B425" s="282" t="s">
        <v>544</v>
      </c>
      <c r="C425" s="288">
        <v>250523</v>
      </c>
      <c r="D425" s="288">
        <v>0</v>
      </c>
      <c r="E425" s="289">
        <v>233358</v>
      </c>
    </row>
    <row r="426" spans="1:5" ht="26.25">
      <c r="A426" s="284" t="s">
        <v>545</v>
      </c>
      <c r="B426" s="285" t="s">
        <v>546</v>
      </c>
      <c r="C426" s="286">
        <v>0</v>
      </c>
      <c r="D426" s="286">
        <v>0</v>
      </c>
      <c r="E426" s="287">
        <v>0</v>
      </c>
    </row>
    <row r="427" spans="1:5" ht="39">
      <c r="A427" s="284" t="s">
        <v>547</v>
      </c>
      <c r="B427" s="285" t="s">
        <v>548</v>
      </c>
      <c r="C427" s="286">
        <v>0</v>
      </c>
      <c r="D427" s="286">
        <v>0</v>
      </c>
      <c r="E427" s="287">
        <v>0</v>
      </c>
    </row>
    <row r="428" spans="1:5" ht="26.25">
      <c r="A428" s="284" t="s">
        <v>549</v>
      </c>
      <c r="B428" s="285" t="s">
        <v>550</v>
      </c>
      <c r="C428" s="286">
        <v>0</v>
      </c>
      <c r="D428" s="286">
        <v>0</v>
      </c>
      <c r="E428" s="287">
        <v>528</v>
      </c>
    </row>
    <row r="429" spans="1:5" ht="26.25">
      <c r="A429" s="284" t="s">
        <v>551</v>
      </c>
      <c r="B429" s="285" t="s">
        <v>552</v>
      </c>
      <c r="C429" s="286">
        <v>0</v>
      </c>
      <c r="D429" s="286">
        <v>0</v>
      </c>
      <c r="E429" s="287">
        <v>0</v>
      </c>
    </row>
    <row r="430" spans="1:5" ht="26.25">
      <c r="A430" s="284" t="s">
        <v>553</v>
      </c>
      <c r="B430" s="285" t="s">
        <v>554</v>
      </c>
      <c r="C430" s="286">
        <v>0</v>
      </c>
      <c r="D430" s="286">
        <v>0</v>
      </c>
      <c r="E430" s="287">
        <v>0</v>
      </c>
    </row>
    <row r="431" spans="1:5" ht="39">
      <c r="A431" s="284" t="s">
        <v>555</v>
      </c>
      <c r="B431" s="285" t="s">
        <v>556</v>
      </c>
      <c r="C431" s="286">
        <v>0</v>
      </c>
      <c r="D431" s="286">
        <v>0</v>
      </c>
      <c r="E431" s="287">
        <v>0</v>
      </c>
    </row>
    <row r="432" spans="1:5" ht="26.25">
      <c r="A432" s="284" t="s">
        <v>557</v>
      </c>
      <c r="B432" s="285" t="s">
        <v>558</v>
      </c>
      <c r="C432" s="286">
        <v>0</v>
      </c>
      <c r="D432" s="286">
        <v>0</v>
      </c>
      <c r="E432" s="287">
        <v>0</v>
      </c>
    </row>
    <row r="433" spans="1:5" ht="26.25">
      <c r="A433" s="284" t="s">
        <v>559</v>
      </c>
      <c r="B433" s="285" t="s">
        <v>560</v>
      </c>
      <c r="C433" s="286">
        <v>0</v>
      </c>
      <c r="D433" s="286">
        <v>0</v>
      </c>
      <c r="E433" s="287">
        <v>0</v>
      </c>
    </row>
    <row r="434" spans="1:5" ht="26.25">
      <c r="A434" s="284" t="s">
        <v>561</v>
      </c>
      <c r="B434" s="285" t="s">
        <v>562</v>
      </c>
      <c r="C434" s="286">
        <v>0</v>
      </c>
      <c r="D434" s="286">
        <v>0</v>
      </c>
      <c r="E434" s="287">
        <v>0</v>
      </c>
    </row>
    <row r="435" spans="1:5" ht="39">
      <c r="A435" s="284" t="s">
        <v>563</v>
      </c>
      <c r="B435" s="285" t="s">
        <v>564</v>
      </c>
      <c r="C435" s="286">
        <v>0</v>
      </c>
      <c r="D435" s="286">
        <v>0</v>
      </c>
      <c r="E435" s="287">
        <v>0</v>
      </c>
    </row>
    <row r="436" spans="1:5" ht="26.25">
      <c r="A436" s="284" t="s">
        <v>565</v>
      </c>
      <c r="B436" s="285" t="s">
        <v>566</v>
      </c>
      <c r="C436" s="286">
        <v>0</v>
      </c>
      <c r="D436" s="286">
        <v>0</v>
      </c>
      <c r="E436" s="287">
        <v>0</v>
      </c>
    </row>
    <row r="437" spans="1:5" ht="39">
      <c r="A437" s="284" t="s">
        <v>567</v>
      </c>
      <c r="B437" s="285" t="s">
        <v>568</v>
      </c>
      <c r="C437" s="286">
        <v>0</v>
      </c>
      <c r="D437" s="286">
        <v>0</v>
      </c>
      <c r="E437" s="287">
        <v>0</v>
      </c>
    </row>
    <row r="438" spans="1:5" ht="26.25">
      <c r="A438" s="284" t="s">
        <v>569</v>
      </c>
      <c r="B438" s="285" t="s">
        <v>570</v>
      </c>
      <c r="C438" s="286">
        <v>0</v>
      </c>
      <c r="D438" s="286">
        <v>0</v>
      </c>
      <c r="E438" s="287">
        <v>0</v>
      </c>
    </row>
    <row r="439" spans="1:5" ht="39">
      <c r="A439" s="284" t="s">
        <v>571</v>
      </c>
      <c r="B439" s="285" t="s">
        <v>572</v>
      </c>
      <c r="C439" s="286">
        <v>0</v>
      </c>
      <c r="D439" s="286">
        <v>0</v>
      </c>
      <c r="E439" s="287">
        <v>0</v>
      </c>
    </row>
    <row r="440" spans="1:5" ht="26.25">
      <c r="A440" s="284" t="s">
        <v>573</v>
      </c>
      <c r="B440" s="285" t="s">
        <v>574</v>
      </c>
      <c r="C440" s="286">
        <v>0</v>
      </c>
      <c r="D440" s="286">
        <v>0</v>
      </c>
      <c r="E440" s="287">
        <v>0</v>
      </c>
    </row>
    <row r="441" spans="1:5" ht="26.25">
      <c r="A441" s="284" t="s">
        <v>575</v>
      </c>
      <c r="B441" s="285" t="s">
        <v>576</v>
      </c>
      <c r="C441" s="286">
        <v>0</v>
      </c>
      <c r="D441" s="286">
        <v>0</v>
      </c>
      <c r="E441" s="287">
        <v>0</v>
      </c>
    </row>
    <row r="442" spans="1:5" ht="26.25">
      <c r="A442" s="284" t="s">
        <v>577</v>
      </c>
      <c r="B442" s="285" t="s">
        <v>578</v>
      </c>
      <c r="C442" s="286">
        <v>0</v>
      </c>
      <c r="D442" s="286">
        <v>0</v>
      </c>
      <c r="E442" s="287">
        <v>0</v>
      </c>
    </row>
    <row r="443" spans="1:5" ht="39">
      <c r="A443" s="284" t="s">
        <v>579</v>
      </c>
      <c r="B443" s="285" t="s">
        <v>580</v>
      </c>
      <c r="C443" s="286">
        <v>0</v>
      </c>
      <c r="D443" s="286">
        <v>0</v>
      </c>
      <c r="E443" s="287">
        <v>0</v>
      </c>
    </row>
    <row r="444" spans="1:5" ht="26.25">
      <c r="A444" s="284" t="s">
        <v>581</v>
      </c>
      <c r="B444" s="285" t="s">
        <v>582</v>
      </c>
      <c r="C444" s="286">
        <v>0</v>
      </c>
      <c r="D444" s="286">
        <v>0</v>
      </c>
      <c r="E444" s="287">
        <v>0</v>
      </c>
    </row>
    <row r="445" spans="1:5" ht="26.25">
      <c r="A445" s="281" t="s">
        <v>583</v>
      </c>
      <c r="B445" s="282" t="s">
        <v>584</v>
      </c>
      <c r="C445" s="288">
        <v>0</v>
      </c>
      <c r="D445" s="288">
        <v>0</v>
      </c>
      <c r="E445" s="289">
        <v>528</v>
      </c>
    </row>
    <row r="446" spans="1:5" ht="26.25">
      <c r="A446" s="284" t="s">
        <v>585</v>
      </c>
      <c r="B446" s="285" t="s">
        <v>586</v>
      </c>
      <c r="C446" s="286">
        <v>5478</v>
      </c>
      <c r="D446" s="286">
        <v>0</v>
      </c>
      <c r="E446" s="287">
        <v>5478</v>
      </c>
    </row>
    <row r="447" spans="1:5" ht="39">
      <c r="A447" s="284" t="s">
        <v>587</v>
      </c>
      <c r="B447" s="285" t="s">
        <v>588</v>
      </c>
      <c r="C447" s="286">
        <v>0</v>
      </c>
      <c r="D447" s="286">
        <v>0</v>
      </c>
      <c r="E447" s="287">
        <v>0</v>
      </c>
    </row>
    <row r="448" spans="1:5" ht="26.25">
      <c r="A448" s="284" t="s">
        <v>589</v>
      </c>
      <c r="B448" s="285" t="s">
        <v>590</v>
      </c>
      <c r="C448" s="286">
        <v>0</v>
      </c>
      <c r="D448" s="286">
        <v>0</v>
      </c>
      <c r="E448" s="287">
        <v>1303</v>
      </c>
    </row>
    <row r="449" spans="1:5" ht="26.25">
      <c r="A449" s="284" t="s">
        <v>591</v>
      </c>
      <c r="B449" s="285" t="s">
        <v>592</v>
      </c>
      <c r="C449" s="286">
        <v>0</v>
      </c>
      <c r="D449" s="286">
        <v>0</v>
      </c>
      <c r="E449" s="287">
        <v>0</v>
      </c>
    </row>
    <row r="450" spans="1:5" ht="26.25">
      <c r="A450" s="284" t="s">
        <v>593</v>
      </c>
      <c r="B450" s="285" t="s">
        <v>594</v>
      </c>
      <c r="C450" s="286">
        <v>0</v>
      </c>
      <c r="D450" s="286">
        <v>0</v>
      </c>
      <c r="E450" s="287">
        <v>0</v>
      </c>
    </row>
    <row r="451" spans="1:5" ht="39">
      <c r="A451" s="284" t="s">
        <v>595</v>
      </c>
      <c r="B451" s="285" t="s">
        <v>596</v>
      </c>
      <c r="C451" s="286">
        <v>0</v>
      </c>
      <c r="D451" s="286">
        <v>0</v>
      </c>
      <c r="E451" s="287">
        <v>0</v>
      </c>
    </row>
    <row r="452" spans="1:5" ht="26.25">
      <c r="A452" s="284" t="s">
        <v>597</v>
      </c>
      <c r="B452" s="285" t="s">
        <v>598</v>
      </c>
      <c r="C452" s="286">
        <v>0</v>
      </c>
      <c r="D452" s="286">
        <v>0</v>
      </c>
      <c r="E452" s="287">
        <v>0</v>
      </c>
    </row>
    <row r="453" spans="1:5" ht="26.25">
      <c r="A453" s="284" t="s">
        <v>599</v>
      </c>
      <c r="B453" s="285" t="s">
        <v>600</v>
      </c>
      <c r="C453" s="286">
        <v>0</v>
      </c>
      <c r="D453" s="286">
        <v>0</v>
      </c>
      <c r="E453" s="287">
        <v>0</v>
      </c>
    </row>
    <row r="454" spans="1:5" ht="39">
      <c r="A454" s="284" t="s">
        <v>601</v>
      </c>
      <c r="B454" s="285" t="s">
        <v>602</v>
      </c>
      <c r="C454" s="286">
        <v>0</v>
      </c>
      <c r="D454" s="286">
        <v>0</v>
      </c>
      <c r="E454" s="287">
        <v>0</v>
      </c>
    </row>
    <row r="455" spans="1:5" ht="39">
      <c r="A455" s="284" t="s">
        <v>603</v>
      </c>
      <c r="B455" s="285" t="s">
        <v>604</v>
      </c>
      <c r="C455" s="286">
        <v>0</v>
      </c>
      <c r="D455" s="286">
        <v>0</v>
      </c>
      <c r="E455" s="287">
        <v>0</v>
      </c>
    </row>
    <row r="456" spans="1:5" ht="26.25">
      <c r="A456" s="284" t="s">
        <v>605</v>
      </c>
      <c r="B456" s="285" t="s">
        <v>606</v>
      </c>
      <c r="C456" s="286">
        <v>0</v>
      </c>
      <c r="D456" s="286">
        <v>0</v>
      </c>
      <c r="E456" s="287">
        <v>0</v>
      </c>
    </row>
    <row r="457" spans="1:5" ht="39">
      <c r="A457" s="284" t="s">
        <v>607</v>
      </c>
      <c r="B457" s="285" t="s">
        <v>608</v>
      </c>
      <c r="C457" s="286">
        <v>0</v>
      </c>
      <c r="D457" s="286">
        <v>0</v>
      </c>
      <c r="E457" s="287">
        <v>0</v>
      </c>
    </row>
    <row r="458" spans="1:5" ht="26.25">
      <c r="A458" s="284" t="s">
        <v>609</v>
      </c>
      <c r="B458" s="285" t="s">
        <v>610</v>
      </c>
      <c r="C458" s="286">
        <v>0</v>
      </c>
      <c r="D458" s="286">
        <v>0</v>
      </c>
      <c r="E458" s="287">
        <v>0</v>
      </c>
    </row>
    <row r="459" spans="1:5" ht="39">
      <c r="A459" s="284" t="s">
        <v>611</v>
      </c>
      <c r="B459" s="285" t="s">
        <v>612</v>
      </c>
      <c r="C459" s="286">
        <v>0</v>
      </c>
      <c r="D459" s="286">
        <v>0</v>
      </c>
      <c r="E459" s="287">
        <v>0</v>
      </c>
    </row>
    <row r="460" spans="1:5" ht="26.25">
      <c r="A460" s="284" t="s">
        <v>613</v>
      </c>
      <c r="B460" s="285" t="s">
        <v>614</v>
      </c>
      <c r="C460" s="286">
        <v>0</v>
      </c>
      <c r="D460" s="286">
        <v>0</v>
      </c>
      <c r="E460" s="287">
        <v>0</v>
      </c>
    </row>
    <row r="461" spans="1:5" ht="26.25">
      <c r="A461" s="284" t="s">
        <v>615</v>
      </c>
      <c r="B461" s="285" t="s">
        <v>616</v>
      </c>
      <c r="C461" s="286">
        <v>0</v>
      </c>
      <c r="D461" s="286">
        <v>0</v>
      </c>
      <c r="E461" s="287">
        <v>0</v>
      </c>
    </row>
    <row r="462" spans="1:5" ht="26.25">
      <c r="A462" s="284" t="s">
        <v>617</v>
      </c>
      <c r="B462" s="285" t="s">
        <v>618</v>
      </c>
      <c r="C462" s="286">
        <v>0</v>
      </c>
      <c r="D462" s="286">
        <v>0</v>
      </c>
      <c r="E462" s="287">
        <v>0</v>
      </c>
    </row>
    <row r="463" spans="1:5" ht="39">
      <c r="A463" s="284" t="s">
        <v>619</v>
      </c>
      <c r="B463" s="285" t="s">
        <v>620</v>
      </c>
      <c r="C463" s="286">
        <v>0</v>
      </c>
      <c r="D463" s="286">
        <v>0</v>
      </c>
      <c r="E463" s="287">
        <v>0</v>
      </c>
    </row>
    <row r="464" spans="1:5" ht="26.25">
      <c r="A464" s="284" t="s">
        <v>621</v>
      </c>
      <c r="B464" s="285" t="s">
        <v>622</v>
      </c>
      <c r="C464" s="286">
        <v>0</v>
      </c>
      <c r="D464" s="286">
        <v>0</v>
      </c>
      <c r="E464" s="287">
        <v>0</v>
      </c>
    </row>
    <row r="465" spans="1:5" ht="39">
      <c r="A465" s="281" t="s">
        <v>623</v>
      </c>
      <c r="B465" s="282" t="s">
        <v>624</v>
      </c>
      <c r="C465" s="288">
        <v>5478</v>
      </c>
      <c r="D465" s="288">
        <v>0</v>
      </c>
      <c r="E465" s="289">
        <v>6781</v>
      </c>
    </row>
    <row r="466" spans="1:5" ht="12.75">
      <c r="A466" s="284" t="s">
        <v>625</v>
      </c>
      <c r="B466" s="285" t="s">
        <v>626</v>
      </c>
      <c r="C466" s="286">
        <v>0</v>
      </c>
      <c r="D466" s="286">
        <v>0</v>
      </c>
      <c r="E466" s="287">
        <v>0</v>
      </c>
    </row>
    <row r="467" spans="1:5" ht="26.25">
      <c r="A467" s="284" t="s">
        <v>627</v>
      </c>
      <c r="B467" s="285" t="s">
        <v>628</v>
      </c>
      <c r="C467" s="286">
        <v>0</v>
      </c>
      <c r="D467" s="286">
        <v>0</v>
      </c>
      <c r="E467" s="287">
        <v>0</v>
      </c>
    </row>
    <row r="468" spans="1:5" ht="12.75">
      <c r="A468" s="284" t="s">
        <v>629</v>
      </c>
      <c r="B468" s="285" t="s">
        <v>630</v>
      </c>
      <c r="C468" s="286">
        <v>0</v>
      </c>
      <c r="D468" s="286">
        <v>0</v>
      </c>
      <c r="E468" s="287">
        <v>0</v>
      </c>
    </row>
    <row r="469" spans="1:5" ht="12.75">
      <c r="A469" s="284" t="s">
        <v>631</v>
      </c>
      <c r="B469" s="285" t="s">
        <v>632</v>
      </c>
      <c r="C469" s="286">
        <v>0</v>
      </c>
      <c r="D469" s="286">
        <v>0</v>
      </c>
      <c r="E469" s="287">
        <v>0</v>
      </c>
    </row>
    <row r="470" spans="1:5" ht="26.25">
      <c r="A470" s="284" t="s">
        <v>633</v>
      </c>
      <c r="B470" s="285" t="s">
        <v>634</v>
      </c>
      <c r="C470" s="286">
        <v>0</v>
      </c>
      <c r="D470" s="286">
        <v>0</v>
      </c>
      <c r="E470" s="287">
        <v>0</v>
      </c>
    </row>
    <row r="471" spans="1:5" ht="26.25">
      <c r="A471" s="284" t="s">
        <v>635</v>
      </c>
      <c r="B471" s="285" t="s">
        <v>636</v>
      </c>
      <c r="C471" s="286">
        <v>0</v>
      </c>
      <c r="D471" s="286">
        <v>0</v>
      </c>
      <c r="E471" s="287">
        <v>0</v>
      </c>
    </row>
    <row r="472" spans="1:5" ht="26.25">
      <c r="A472" s="284" t="s">
        <v>637</v>
      </c>
      <c r="B472" s="285" t="s">
        <v>638</v>
      </c>
      <c r="C472" s="286">
        <v>0</v>
      </c>
      <c r="D472" s="286">
        <v>0</v>
      </c>
      <c r="E472" s="287">
        <v>0</v>
      </c>
    </row>
    <row r="473" spans="1:5" ht="26.25">
      <c r="A473" s="284" t="s">
        <v>639</v>
      </c>
      <c r="B473" s="285" t="s">
        <v>640</v>
      </c>
      <c r="C473" s="286">
        <v>0</v>
      </c>
      <c r="D473" s="286">
        <v>0</v>
      </c>
      <c r="E473" s="287">
        <v>0</v>
      </c>
    </row>
    <row r="474" spans="1:5" ht="26.25">
      <c r="A474" s="281" t="s">
        <v>641</v>
      </c>
      <c r="B474" s="282" t="s">
        <v>642</v>
      </c>
      <c r="C474" s="288">
        <v>5478</v>
      </c>
      <c r="D474" s="288">
        <v>0</v>
      </c>
      <c r="E474" s="289">
        <v>7309</v>
      </c>
    </row>
    <row r="475" spans="1:5" ht="26.25">
      <c r="A475" s="281" t="s">
        <v>643</v>
      </c>
      <c r="B475" s="282" t="s">
        <v>644</v>
      </c>
      <c r="C475" s="288">
        <v>0</v>
      </c>
      <c r="D475" s="288">
        <v>0</v>
      </c>
      <c r="E475" s="289">
        <v>0</v>
      </c>
    </row>
    <row r="476" spans="1:5" ht="26.25">
      <c r="A476" s="281" t="s">
        <v>645</v>
      </c>
      <c r="B476" s="282" t="s">
        <v>646</v>
      </c>
      <c r="C476" s="288">
        <v>0</v>
      </c>
      <c r="D476" s="288">
        <v>0</v>
      </c>
      <c r="E476" s="289">
        <v>0</v>
      </c>
    </row>
    <row r="477" spans="1:5" ht="26.25">
      <c r="A477" s="284" t="s">
        <v>647</v>
      </c>
      <c r="B477" s="285" t="s">
        <v>648</v>
      </c>
      <c r="C477" s="286">
        <v>0</v>
      </c>
      <c r="D477" s="286">
        <v>0</v>
      </c>
      <c r="E477" s="287">
        <v>0</v>
      </c>
    </row>
    <row r="478" spans="1:5" ht="12.75">
      <c r="A478" s="284" t="s">
        <v>649</v>
      </c>
      <c r="B478" s="285" t="s">
        <v>650</v>
      </c>
      <c r="C478" s="286">
        <v>0</v>
      </c>
      <c r="D478" s="286">
        <v>0</v>
      </c>
      <c r="E478" s="287">
        <v>14407</v>
      </c>
    </row>
    <row r="479" spans="1:5" ht="12.75">
      <c r="A479" s="284" t="s">
        <v>651</v>
      </c>
      <c r="B479" s="285" t="s">
        <v>652</v>
      </c>
      <c r="C479" s="286">
        <v>0</v>
      </c>
      <c r="D479" s="286">
        <v>0</v>
      </c>
      <c r="E479" s="287">
        <v>0</v>
      </c>
    </row>
    <row r="480" spans="1:5" ht="26.25">
      <c r="A480" s="281" t="s">
        <v>653</v>
      </c>
      <c r="B480" s="282" t="s">
        <v>654</v>
      </c>
      <c r="C480" s="288">
        <v>0</v>
      </c>
      <c r="D480" s="288">
        <v>0</v>
      </c>
      <c r="E480" s="289">
        <v>14407</v>
      </c>
    </row>
    <row r="481" spans="1:5" ht="27" thickBot="1">
      <c r="A481" s="290" t="s">
        <v>655</v>
      </c>
      <c r="B481" s="291" t="s">
        <v>656</v>
      </c>
      <c r="C481" s="292">
        <v>256001</v>
      </c>
      <c r="D481" s="292">
        <v>0</v>
      </c>
      <c r="E481" s="293">
        <v>255074</v>
      </c>
    </row>
    <row r="482" ht="13.5" thickBot="1"/>
    <row r="483" spans="1:5" ht="15" customHeight="1">
      <c r="A483" s="495" t="s">
        <v>676</v>
      </c>
      <c r="B483" s="496"/>
      <c r="C483" s="496"/>
      <c r="D483" s="496"/>
      <c r="E483" s="497"/>
    </row>
    <row r="484" spans="1:5" ht="30">
      <c r="A484" s="278"/>
      <c r="B484" s="279" t="s">
        <v>0</v>
      </c>
      <c r="C484" s="279" t="s">
        <v>362</v>
      </c>
      <c r="D484" s="279" t="s">
        <v>363</v>
      </c>
      <c r="E484" s="280" t="s">
        <v>364</v>
      </c>
    </row>
    <row r="485" spans="1:5" ht="15">
      <c r="A485" s="278">
        <v>1</v>
      </c>
      <c r="B485" s="279">
        <v>2</v>
      </c>
      <c r="C485" s="279">
        <v>3</v>
      </c>
      <c r="D485" s="279">
        <v>4</v>
      </c>
      <c r="E485" s="280">
        <v>5</v>
      </c>
    </row>
    <row r="486" spans="1:5" ht="12.75">
      <c r="A486" s="281" t="s">
        <v>365</v>
      </c>
      <c r="B486" s="282" t="s">
        <v>366</v>
      </c>
      <c r="C486" s="210"/>
      <c r="D486" s="210"/>
      <c r="E486" s="283"/>
    </row>
    <row r="487" spans="1:5" ht="12.75">
      <c r="A487" s="284" t="s">
        <v>318</v>
      </c>
      <c r="B487" s="285" t="s">
        <v>367</v>
      </c>
      <c r="C487" s="286">
        <v>406831</v>
      </c>
      <c r="D487" s="286">
        <v>-406539</v>
      </c>
      <c r="E487" s="287">
        <v>292</v>
      </c>
    </row>
    <row r="488" spans="1:5" ht="12.75">
      <c r="A488" s="284" t="s">
        <v>320</v>
      </c>
      <c r="B488" s="285" t="s">
        <v>368</v>
      </c>
      <c r="C488" s="286">
        <v>1412</v>
      </c>
      <c r="D488" s="286">
        <v>-1377</v>
      </c>
      <c r="E488" s="287">
        <v>35</v>
      </c>
    </row>
    <row r="489" spans="1:5" ht="12.75">
      <c r="A489" s="284" t="s">
        <v>322</v>
      </c>
      <c r="B489" s="285" t="s">
        <v>369</v>
      </c>
      <c r="C489" s="286">
        <v>0</v>
      </c>
      <c r="D489" s="286">
        <v>0</v>
      </c>
      <c r="E489" s="287">
        <v>0</v>
      </c>
    </row>
    <row r="490" spans="1:5" ht="26.25">
      <c r="A490" s="281" t="s">
        <v>324</v>
      </c>
      <c r="B490" s="282" t="s">
        <v>370</v>
      </c>
      <c r="C490" s="288">
        <v>408243</v>
      </c>
      <c r="D490" s="288">
        <v>-407916</v>
      </c>
      <c r="E490" s="289">
        <v>327</v>
      </c>
    </row>
    <row r="491" spans="1:5" ht="12.75">
      <c r="A491" s="284" t="s">
        <v>326</v>
      </c>
      <c r="B491" s="285" t="s">
        <v>371</v>
      </c>
      <c r="C491" s="286">
        <v>0</v>
      </c>
      <c r="D491" s="286">
        <v>406539</v>
      </c>
      <c r="E491" s="287">
        <v>396767</v>
      </c>
    </row>
    <row r="492" spans="1:5" ht="12.75">
      <c r="A492" s="284" t="s">
        <v>328</v>
      </c>
      <c r="B492" s="285" t="s">
        <v>372</v>
      </c>
      <c r="C492" s="286">
        <v>3873</v>
      </c>
      <c r="D492" s="286">
        <v>-1621</v>
      </c>
      <c r="E492" s="287">
        <v>2252</v>
      </c>
    </row>
    <row r="493" spans="1:5" ht="12.75">
      <c r="A493" s="284" t="s">
        <v>330</v>
      </c>
      <c r="B493" s="285" t="s">
        <v>373</v>
      </c>
      <c r="C493" s="286">
        <v>0</v>
      </c>
      <c r="D493" s="286">
        <v>0</v>
      </c>
      <c r="E493" s="287">
        <v>0</v>
      </c>
    </row>
    <row r="494" spans="1:5" ht="12.75">
      <c r="A494" s="284" t="s">
        <v>332</v>
      </c>
      <c r="B494" s="285" t="s">
        <v>374</v>
      </c>
      <c r="C494" s="286">
        <v>0</v>
      </c>
      <c r="D494" s="286">
        <v>0</v>
      </c>
      <c r="E494" s="287">
        <v>0</v>
      </c>
    </row>
    <row r="495" spans="1:5" ht="12.75">
      <c r="A495" s="284" t="s">
        <v>334</v>
      </c>
      <c r="B495" s="285" t="s">
        <v>375</v>
      </c>
      <c r="C495" s="286">
        <v>0</v>
      </c>
      <c r="D495" s="286">
        <v>0</v>
      </c>
      <c r="E495" s="287">
        <v>0</v>
      </c>
    </row>
    <row r="496" spans="1:5" ht="12.75">
      <c r="A496" s="281" t="s">
        <v>336</v>
      </c>
      <c r="B496" s="282" t="s">
        <v>376</v>
      </c>
      <c r="C496" s="288">
        <v>3873</v>
      </c>
      <c r="D496" s="288">
        <v>404918</v>
      </c>
      <c r="E496" s="289">
        <v>399019</v>
      </c>
    </row>
    <row r="497" spans="1:5" ht="12.75">
      <c r="A497" s="284" t="s">
        <v>338</v>
      </c>
      <c r="B497" s="285" t="s">
        <v>377</v>
      </c>
      <c r="C497" s="286">
        <v>0</v>
      </c>
      <c r="D497" s="286">
        <v>0</v>
      </c>
      <c r="E497" s="287">
        <v>0</v>
      </c>
    </row>
    <row r="498" spans="1:5" ht="12.75">
      <c r="A498" s="284" t="s">
        <v>340</v>
      </c>
      <c r="B498" s="285" t="s">
        <v>378</v>
      </c>
      <c r="C498" s="286">
        <v>0</v>
      </c>
      <c r="D498" s="286">
        <v>0</v>
      </c>
      <c r="E498" s="287">
        <v>0</v>
      </c>
    </row>
    <row r="499" spans="1:5" ht="12.75">
      <c r="A499" s="284" t="s">
        <v>342</v>
      </c>
      <c r="B499" s="285" t="s">
        <v>379</v>
      </c>
      <c r="C499" s="286">
        <v>0</v>
      </c>
      <c r="D499" s="286">
        <v>0</v>
      </c>
      <c r="E499" s="287">
        <v>0</v>
      </c>
    </row>
    <row r="500" spans="1:5" ht="26.25">
      <c r="A500" s="284" t="s">
        <v>344</v>
      </c>
      <c r="B500" s="285" t="s">
        <v>380</v>
      </c>
      <c r="C500" s="286">
        <v>0</v>
      </c>
      <c r="D500" s="286">
        <v>0</v>
      </c>
      <c r="E500" s="287">
        <v>0</v>
      </c>
    </row>
    <row r="501" spans="1:5" ht="12.75">
      <c r="A501" s="284" t="s">
        <v>346</v>
      </c>
      <c r="B501" s="285" t="s">
        <v>381</v>
      </c>
      <c r="C501" s="286">
        <v>0</v>
      </c>
      <c r="D501" s="286">
        <v>0</v>
      </c>
      <c r="E501" s="287">
        <v>0</v>
      </c>
    </row>
    <row r="502" spans="1:5" ht="12.75">
      <c r="A502" s="284" t="s">
        <v>348</v>
      </c>
      <c r="B502" s="285" t="s">
        <v>382</v>
      </c>
      <c r="C502" s="286">
        <v>0</v>
      </c>
      <c r="D502" s="286">
        <v>0</v>
      </c>
      <c r="E502" s="287">
        <v>0</v>
      </c>
    </row>
    <row r="503" spans="1:5" ht="12.75">
      <c r="A503" s="284" t="s">
        <v>350</v>
      </c>
      <c r="B503" s="285" t="s">
        <v>383</v>
      </c>
      <c r="C503" s="286">
        <v>0</v>
      </c>
      <c r="D503" s="286">
        <v>0</v>
      </c>
      <c r="E503" s="287">
        <v>0</v>
      </c>
    </row>
    <row r="504" spans="1:5" ht="26.25">
      <c r="A504" s="281" t="s">
        <v>352</v>
      </c>
      <c r="B504" s="282" t="s">
        <v>384</v>
      </c>
      <c r="C504" s="288">
        <v>0</v>
      </c>
      <c r="D504" s="288">
        <v>0</v>
      </c>
      <c r="E504" s="289">
        <v>0</v>
      </c>
    </row>
    <row r="505" spans="1:5" ht="12.75">
      <c r="A505" s="284" t="s">
        <v>354</v>
      </c>
      <c r="B505" s="285" t="s">
        <v>385</v>
      </c>
      <c r="C505" s="286">
        <v>0</v>
      </c>
      <c r="D505" s="286">
        <v>0</v>
      </c>
      <c r="E505" s="287">
        <v>0</v>
      </c>
    </row>
    <row r="506" spans="1:5" ht="26.25">
      <c r="A506" s="284" t="s">
        <v>386</v>
      </c>
      <c r="B506" s="285" t="s">
        <v>387</v>
      </c>
      <c r="C506" s="286">
        <v>0</v>
      </c>
      <c r="D506" s="286">
        <v>0</v>
      </c>
      <c r="E506" s="287">
        <v>0</v>
      </c>
    </row>
    <row r="507" spans="1:5" ht="26.25">
      <c r="A507" s="281" t="s">
        <v>388</v>
      </c>
      <c r="B507" s="282" t="s">
        <v>389</v>
      </c>
      <c r="C507" s="288">
        <v>0</v>
      </c>
      <c r="D507" s="288">
        <v>0</v>
      </c>
      <c r="E507" s="289">
        <v>0</v>
      </c>
    </row>
    <row r="508" spans="1:5" ht="26.25">
      <c r="A508" s="281" t="s">
        <v>390</v>
      </c>
      <c r="B508" s="282" t="s">
        <v>391</v>
      </c>
      <c r="C508" s="288">
        <v>412116</v>
      </c>
      <c r="D508" s="288">
        <v>-2998</v>
      </c>
      <c r="E508" s="289">
        <v>399346</v>
      </c>
    </row>
    <row r="509" spans="1:5" ht="12.75">
      <c r="A509" s="284" t="s">
        <v>392</v>
      </c>
      <c r="B509" s="285" t="s">
        <v>393</v>
      </c>
      <c r="C509" s="286">
        <v>0</v>
      </c>
      <c r="D509" s="286">
        <v>0</v>
      </c>
      <c r="E509" s="287">
        <v>0</v>
      </c>
    </row>
    <row r="510" spans="1:5" ht="12.75">
      <c r="A510" s="284" t="s">
        <v>394</v>
      </c>
      <c r="B510" s="285" t="s">
        <v>395</v>
      </c>
      <c r="C510" s="286">
        <v>0</v>
      </c>
      <c r="D510" s="286">
        <v>0</v>
      </c>
      <c r="E510" s="287">
        <v>0</v>
      </c>
    </row>
    <row r="511" spans="1:5" ht="12.75">
      <c r="A511" s="284" t="s">
        <v>396</v>
      </c>
      <c r="B511" s="285" t="s">
        <v>397</v>
      </c>
      <c r="C511" s="286">
        <v>0</v>
      </c>
      <c r="D511" s="286">
        <v>0</v>
      </c>
      <c r="E511" s="287">
        <v>0</v>
      </c>
    </row>
    <row r="512" spans="1:5" ht="26.25">
      <c r="A512" s="284" t="s">
        <v>398</v>
      </c>
      <c r="B512" s="285" t="s">
        <v>399</v>
      </c>
      <c r="C512" s="286">
        <v>0</v>
      </c>
      <c r="D512" s="286">
        <v>0</v>
      </c>
      <c r="E512" s="287">
        <v>0</v>
      </c>
    </row>
    <row r="513" spans="1:5" ht="12.75">
      <c r="A513" s="284" t="s">
        <v>400</v>
      </c>
      <c r="B513" s="285" t="s">
        <v>401</v>
      </c>
      <c r="C513" s="286">
        <v>0</v>
      </c>
      <c r="D513" s="286">
        <v>0</v>
      </c>
      <c r="E513" s="287">
        <v>0</v>
      </c>
    </row>
    <row r="514" spans="1:5" ht="12.75">
      <c r="A514" s="281" t="s">
        <v>402</v>
      </c>
      <c r="B514" s="282" t="s">
        <v>403</v>
      </c>
      <c r="C514" s="288">
        <v>0</v>
      </c>
      <c r="D514" s="288">
        <v>0</v>
      </c>
      <c r="E514" s="289">
        <v>0</v>
      </c>
    </row>
    <row r="515" spans="1:5" ht="12.75">
      <c r="A515" s="284" t="s">
        <v>404</v>
      </c>
      <c r="B515" s="285" t="s">
        <v>405</v>
      </c>
      <c r="C515" s="286">
        <v>0</v>
      </c>
      <c r="D515" s="286">
        <v>0</v>
      </c>
      <c r="E515" s="287">
        <v>0</v>
      </c>
    </row>
    <row r="516" spans="1:5" ht="26.25">
      <c r="A516" s="284" t="s">
        <v>406</v>
      </c>
      <c r="B516" s="285" t="s">
        <v>407</v>
      </c>
      <c r="C516" s="286">
        <v>0</v>
      </c>
      <c r="D516" s="286">
        <v>0</v>
      </c>
      <c r="E516" s="287">
        <v>0</v>
      </c>
    </row>
    <row r="517" spans="1:5" ht="12.75">
      <c r="A517" s="284" t="s">
        <v>408</v>
      </c>
      <c r="B517" s="285" t="s">
        <v>409</v>
      </c>
      <c r="C517" s="286">
        <v>0</v>
      </c>
      <c r="D517" s="286">
        <v>0</v>
      </c>
      <c r="E517" s="287">
        <v>0</v>
      </c>
    </row>
    <row r="518" spans="1:5" ht="12.75">
      <c r="A518" s="284" t="s">
        <v>410</v>
      </c>
      <c r="B518" s="285" t="s">
        <v>411</v>
      </c>
      <c r="C518" s="286">
        <v>0</v>
      </c>
      <c r="D518" s="286">
        <v>0</v>
      </c>
      <c r="E518" s="287">
        <v>0</v>
      </c>
    </row>
    <row r="519" spans="1:5" ht="12.75">
      <c r="A519" s="284" t="s">
        <v>412</v>
      </c>
      <c r="B519" s="285" t="s">
        <v>413</v>
      </c>
      <c r="C519" s="286">
        <v>0</v>
      </c>
      <c r="D519" s="286">
        <v>0</v>
      </c>
      <c r="E519" s="287">
        <v>0</v>
      </c>
    </row>
    <row r="520" spans="1:5" ht="12.75">
      <c r="A520" s="284" t="s">
        <v>414</v>
      </c>
      <c r="B520" s="285" t="s">
        <v>415</v>
      </c>
      <c r="C520" s="286">
        <v>0</v>
      </c>
      <c r="D520" s="286">
        <v>0</v>
      </c>
      <c r="E520" s="287">
        <v>0</v>
      </c>
    </row>
    <row r="521" spans="1:5" ht="12.75">
      <c r="A521" s="284" t="s">
        <v>416</v>
      </c>
      <c r="B521" s="285" t="s">
        <v>417</v>
      </c>
      <c r="C521" s="286">
        <v>0</v>
      </c>
      <c r="D521" s="286">
        <v>0</v>
      </c>
      <c r="E521" s="287">
        <v>0</v>
      </c>
    </row>
    <row r="522" spans="1:5" ht="12.75">
      <c r="A522" s="281" t="s">
        <v>418</v>
      </c>
      <c r="B522" s="282" t="s">
        <v>419</v>
      </c>
      <c r="C522" s="288">
        <v>0</v>
      </c>
      <c r="D522" s="288">
        <v>0</v>
      </c>
      <c r="E522" s="289">
        <v>0</v>
      </c>
    </row>
    <row r="523" spans="1:5" ht="26.25">
      <c r="A523" s="281" t="s">
        <v>420</v>
      </c>
      <c r="B523" s="282" t="s">
        <v>421</v>
      </c>
      <c r="C523" s="288">
        <v>0</v>
      </c>
      <c r="D523" s="288">
        <v>0</v>
      </c>
      <c r="E523" s="289">
        <v>0</v>
      </c>
    </row>
    <row r="524" spans="1:5" ht="12.75">
      <c r="A524" s="284" t="s">
        <v>422</v>
      </c>
      <c r="B524" s="285" t="s">
        <v>423</v>
      </c>
      <c r="C524" s="286">
        <v>0</v>
      </c>
      <c r="D524" s="286">
        <v>0</v>
      </c>
      <c r="E524" s="287">
        <v>0</v>
      </c>
    </row>
    <row r="525" spans="1:5" ht="12.75">
      <c r="A525" s="284" t="s">
        <v>424</v>
      </c>
      <c r="B525" s="285" t="s">
        <v>425</v>
      </c>
      <c r="C525" s="286">
        <v>0</v>
      </c>
      <c r="D525" s="286">
        <v>0</v>
      </c>
      <c r="E525" s="287">
        <v>25</v>
      </c>
    </row>
    <row r="526" spans="1:5" ht="12.75">
      <c r="A526" s="284" t="s">
        <v>426</v>
      </c>
      <c r="B526" s="285" t="s">
        <v>427</v>
      </c>
      <c r="C526" s="286">
        <v>185</v>
      </c>
      <c r="D526" s="286">
        <v>0</v>
      </c>
      <c r="E526" s="287">
        <v>834</v>
      </c>
    </row>
    <row r="527" spans="1:5" ht="12.75">
      <c r="A527" s="284" t="s">
        <v>428</v>
      </c>
      <c r="B527" s="285" t="s">
        <v>429</v>
      </c>
      <c r="C527" s="286">
        <v>0</v>
      </c>
      <c r="D527" s="286">
        <v>0</v>
      </c>
      <c r="E527" s="287">
        <v>0</v>
      </c>
    </row>
    <row r="528" spans="1:5" ht="12.75">
      <c r="A528" s="284" t="s">
        <v>430</v>
      </c>
      <c r="B528" s="285" t="s">
        <v>431</v>
      </c>
      <c r="C528" s="286">
        <v>0</v>
      </c>
      <c r="D528" s="286">
        <v>0</v>
      </c>
      <c r="E528" s="287">
        <v>0</v>
      </c>
    </row>
    <row r="529" spans="1:5" ht="12.75">
      <c r="A529" s="281" t="s">
        <v>432</v>
      </c>
      <c r="B529" s="282" t="s">
        <v>433</v>
      </c>
      <c r="C529" s="288">
        <v>185</v>
      </c>
      <c r="D529" s="288">
        <v>0</v>
      </c>
      <c r="E529" s="289">
        <v>859</v>
      </c>
    </row>
    <row r="530" spans="1:5" ht="39">
      <c r="A530" s="284" t="s">
        <v>434</v>
      </c>
      <c r="B530" s="285" t="s">
        <v>435</v>
      </c>
      <c r="C530" s="286">
        <v>0</v>
      </c>
      <c r="D530" s="286">
        <v>0</v>
      </c>
      <c r="E530" s="287">
        <v>0</v>
      </c>
    </row>
    <row r="531" spans="1:5" ht="39">
      <c r="A531" s="284" t="s">
        <v>436</v>
      </c>
      <c r="B531" s="285" t="s">
        <v>437</v>
      </c>
      <c r="C531" s="286">
        <v>0</v>
      </c>
      <c r="D531" s="286">
        <v>0</v>
      </c>
      <c r="E531" s="287">
        <v>0</v>
      </c>
    </row>
    <row r="532" spans="1:5" ht="39">
      <c r="A532" s="284" t="s">
        <v>438</v>
      </c>
      <c r="B532" s="285" t="s">
        <v>439</v>
      </c>
      <c r="C532" s="286">
        <v>0</v>
      </c>
      <c r="D532" s="286">
        <v>0</v>
      </c>
      <c r="E532" s="287">
        <v>0</v>
      </c>
    </row>
    <row r="533" spans="1:5" ht="39">
      <c r="A533" s="284" t="s">
        <v>440</v>
      </c>
      <c r="B533" s="285" t="s">
        <v>441</v>
      </c>
      <c r="C533" s="286">
        <v>0</v>
      </c>
      <c r="D533" s="286">
        <v>0</v>
      </c>
      <c r="E533" s="287">
        <v>0</v>
      </c>
    </row>
    <row r="534" spans="1:5" ht="26.25">
      <c r="A534" s="284" t="s">
        <v>442</v>
      </c>
      <c r="B534" s="285" t="s">
        <v>443</v>
      </c>
      <c r="C534" s="286">
        <v>0</v>
      </c>
      <c r="D534" s="286">
        <v>0</v>
      </c>
      <c r="E534" s="287">
        <v>0</v>
      </c>
    </row>
    <row r="535" spans="1:5" ht="26.25">
      <c r="A535" s="284" t="s">
        <v>444</v>
      </c>
      <c r="B535" s="285" t="s">
        <v>445</v>
      </c>
      <c r="C535" s="286">
        <v>0</v>
      </c>
      <c r="D535" s="286">
        <v>0</v>
      </c>
      <c r="E535" s="287">
        <v>164</v>
      </c>
    </row>
    <row r="536" spans="1:5" ht="26.25">
      <c r="A536" s="284" t="s">
        <v>446</v>
      </c>
      <c r="B536" s="285" t="s">
        <v>447</v>
      </c>
      <c r="C536" s="286">
        <v>0</v>
      </c>
      <c r="D536" s="286">
        <v>0</v>
      </c>
      <c r="E536" s="287">
        <v>0</v>
      </c>
    </row>
    <row r="537" spans="1:5" ht="26.25">
      <c r="A537" s="284" t="s">
        <v>448</v>
      </c>
      <c r="B537" s="285" t="s">
        <v>449</v>
      </c>
      <c r="C537" s="286">
        <v>0</v>
      </c>
      <c r="D537" s="286">
        <v>0</v>
      </c>
      <c r="E537" s="287">
        <v>0</v>
      </c>
    </row>
    <row r="538" spans="1:5" ht="39">
      <c r="A538" s="284" t="s">
        <v>450</v>
      </c>
      <c r="B538" s="285" t="s">
        <v>451</v>
      </c>
      <c r="C538" s="286">
        <v>0</v>
      </c>
      <c r="D538" s="286">
        <v>0</v>
      </c>
      <c r="E538" s="287">
        <v>0</v>
      </c>
    </row>
    <row r="539" spans="1:5" ht="26.25">
      <c r="A539" s="284" t="s">
        <v>452</v>
      </c>
      <c r="B539" s="285" t="s">
        <v>453</v>
      </c>
      <c r="C539" s="286">
        <v>0</v>
      </c>
      <c r="D539" s="286">
        <v>0</v>
      </c>
      <c r="E539" s="287">
        <v>0</v>
      </c>
    </row>
    <row r="540" spans="1:5" ht="39">
      <c r="A540" s="284" t="s">
        <v>454</v>
      </c>
      <c r="B540" s="285" t="s">
        <v>455</v>
      </c>
      <c r="C540" s="286">
        <v>0</v>
      </c>
      <c r="D540" s="286">
        <v>0</v>
      </c>
      <c r="E540" s="287">
        <v>0</v>
      </c>
    </row>
    <row r="541" spans="1:5" ht="26.25">
      <c r="A541" s="284" t="s">
        <v>456</v>
      </c>
      <c r="B541" s="285" t="s">
        <v>457</v>
      </c>
      <c r="C541" s="286">
        <v>0</v>
      </c>
      <c r="D541" s="286">
        <v>0</v>
      </c>
      <c r="E541" s="287">
        <v>0</v>
      </c>
    </row>
    <row r="542" spans="1:5" ht="26.25">
      <c r="A542" s="284" t="s">
        <v>458</v>
      </c>
      <c r="B542" s="285" t="s">
        <v>459</v>
      </c>
      <c r="C542" s="286">
        <v>0</v>
      </c>
      <c r="D542" s="286">
        <v>0</v>
      </c>
      <c r="E542" s="287">
        <v>0</v>
      </c>
    </row>
    <row r="543" spans="1:5" ht="26.25">
      <c r="A543" s="281" t="s">
        <v>460</v>
      </c>
      <c r="B543" s="282" t="s">
        <v>461</v>
      </c>
      <c r="C543" s="288">
        <v>0</v>
      </c>
      <c r="D543" s="288">
        <v>0</v>
      </c>
      <c r="E543" s="289">
        <v>164</v>
      </c>
    </row>
    <row r="544" spans="1:5" ht="39">
      <c r="A544" s="284" t="s">
        <v>462</v>
      </c>
      <c r="B544" s="285" t="s">
        <v>463</v>
      </c>
      <c r="C544" s="286">
        <v>0</v>
      </c>
      <c r="D544" s="286">
        <v>0</v>
      </c>
      <c r="E544" s="287">
        <v>0</v>
      </c>
    </row>
    <row r="545" spans="1:5" ht="39">
      <c r="A545" s="284" t="s">
        <v>464</v>
      </c>
      <c r="B545" s="285" t="s">
        <v>465</v>
      </c>
      <c r="C545" s="286">
        <v>0</v>
      </c>
      <c r="D545" s="286">
        <v>0</v>
      </c>
      <c r="E545" s="287">
        <v>0</v>
      </c>
    </row>
    <row r="546" spans="1:5" ht="39">
      <c r="A546" s="284" t="s">
        <v>466</v>
      </c>
      <c r="B546" s="285" t="s">
        <v>467</v>
      </c>
      <c r="C546" s="286">
        <v>0</v>
      </c>
      <c r="D546" s="286">
        <v>0</v>
      </c>
      <c r="E546" s="287">
        <v>0</v>
      </c>
    </row>
    <row r="547" spans="1:5" ht="39">
      <c r="A547" s="284" t="s">
        <v>468</v>
      </c>
      <c r="B547" s="285" t="s">
        <v>469</v>
      </c>
      <c r="C547" s="286">
        <v>0</v>
      </c>
      <c r="D547" s="286">
        <v>0</v>
      </c>
      <c r="E547" s="287">
        <v>0</v>
      </c>
    </row>
    <row r="548" spans="1:5" ht="26.25">
      <c r="A548" s="284" t="s">
        <v>470</v>
      </c>
      <c r="B548" s="285" t="s">
        <v>471</v>
      </c>
      <c r="C548" s="286">
        <v>0</v>
      </c>
      <c r="D548" s="286">
        <v>0</v>
      </c>
      <c r="E548" s="287">
        <v>0</v>
      </c>
    </row>
    <row r="549" spans="1:5" ht="26.25">
      <c r="A549" s="284" t="s">
        <v>472</v>
      </c>
      <c r="B549" s="285" t="s">
        <v>473</v>
      </c>
      <c r="C549" s="286">
        <v>0</v>
      </c>
      <c r="D549" s="286">
        <v>0</v>
      </c>
      <c r="E549" s="287">
        <v>0</v>
      </c>
    </row>
    <row r="550" spans="1:5" ht="26.25">
      <c r="A550" s="284" t="s">
        <v>474</v>
      </c>
      <c r="B550" s="285" t="s">
        <v>475</v>
      </c>
      <c r="C550" s="286">
        <v>0</v>
      </c>
      <c r="D550" s="286">
        <v>0</v>
      </c>
      <c r="E550" s="287">
        <v>0</v>
      </c>
    </row>
    <row r="551" spans="1:5" ht="26.25">
      <c r="A551" s="284" t="s">
        <v>476</v>
      </c>
      <c r="B551" s="285" t="s">
        <v>477</v>
      </c>
      <c r="C551" s="286">
        <v>0</v>
      </c>
      <c r="D551" s="286">
        <v>0</v>
      </c>
      <c r="E551" s="287">
        <v>0</v>
      </c>
    </row>
    <row r="552" spans="1:5" ht="39">
      <c r="A552" s="284" t="s">
        <v>478</v>
      </c>
      <c r="B552" s="285" t="s">
        <v>479</v>
      </c>
      <c r="C552" s="286">
        <v>0</v>
      </c>
      <c r="D552" s="286">
        <v>0</v>
      </c>
      <c r="E552" s="287">
        <v>0</v>
      </c>
    </row>
    <row r="553" spans="1:5" ht="26.25">
      <c r="A553" s="284" t="s">
        <v>480</v>
      </c>
      <c r="B553" s="285" t="s">
        <v>481</v>
      </c>
      <c r="C553" s="286">
        <v>0</v>
      </c>
      <c r="D553" s="286">
        <v>0</v>
      </c>
      <c r="E553" s="287">
        <v>0</v>
      </c>
    </row>
    <row r="554" spans="1:5" ht="39">
      <c r="A554" s="284" t="s">
        <v>482</v>
      </c>
      <c r="B554" s="285" t="s">
        <v>483</v>
      </c>
      <c r="C554" s="286">
        <v>0</v>
      </c>
      <c r="D554" s="286">
        <v>0</v>
      </c>
      <c r="E554" s="287">
        <v>0</v>
      </c>
    </row>
    <row r="555" spans="1:5" ht="26.25">
      <c r="A555" s="284" t="s">
        <v>484</v>
      </c>
      <c r="B555" s="285" t="s">
        <v>485</v>
      </c>
      <c r="C555" s="286">
        <v>0</v>
      </c>
      <c r="D555" s="286">
        <v>0</v>
      </c>
      <c r="E555" s="287">
        <v>0</v>
      </c>
    </row>
    <row r="556" spans="1:5" ht="39">
      <c r="A556" s="284" t="s">
        <v>486</v>
      </c>
      <c r="B556" s="285" t="s">
        <v>487</v>
      </c>
      <c r="C556" s="286">
        <v>0</v>
      </c>
      <c r="D556" s="286">
        <v>0</v>
      </c>
      <c r="E556" s="287">
        <v>0</v>
      </c>
    </row>
    <row r="557" spans="1:5" ht="39">
      <c r="A557" s="281" t="s">
        <v>488</v>
      </c>
      <c r="B557" s="282" t="s">
        <v>489</v>
      </c>
      <c r="C557" s="288">
        <v>0</v>
      </c>
      <c r="D557" s="288">
        <v>0</v>
      </c>
      <c r="E557" s="289">
        <v>0</v>
      </c>
    </row>
    <row r="558" spans="1:5" ht="12.75">
      <c r="A558" s="284" t="s">
        <v>490</v>
      </c>
      <c r="B558" s="285" t="s">
        <v>491</v>
      </c>
      <c r="C558" s="286">
        <v>0</v>
      </c>
      <c r="D558" s="286">
        <v>0</v>
      </c>
      <c r="E558" s="287">
        <v>40</v>
      </c>
    </row>
    <row r="559" spans="1:5" ht="12.75">
      <c r="A559" s="284" t="s">
        <v>492</v>
      </c>
      <c r="B559" s="285" t="s">
        <v>493</v>
      </c>
      <c r="C559" s="286">
        <v>0</v>
      </c>
      <c r="D559" s="286">
        <v>0</v>
      </c>
      <c r="E559" s="287">
        <v>0</v>
      </c>
    </row>
    <row r="560" spans="1:5" ht="12.75">
      <c r="A560" s="284" t="s">
        <v>494</v>
      </c>
      <c r="B560" s="285" t="s">
        <v>495</v>
      </c>
      <c r="C560" s="286">
        <v>0</v>
      </c>
      <c r="D560" s="286">
        <v>0</v>
      </c>
      <c r="E560" s="287">
        <v>0</v>
      </c>
    </row>
    <row r="561" spans="1:5" ht="12.75">
      <c r="A561" s="284" t="s">
        <v>496</v>
      </c>
      <c r="B561" s="285" t="s">
        <v>497</v>
      </c>
      <c r="C561" s="286">
        <v>0</v>
      </c>
      <c r="D561" s="286">
        <v>0</v>
      </c>
      <c r="E561" s="287">
        <v>0</v>
      </c>
    </row>
    <row r="562" spans="1:5" ht="12.75">
      <c r="A562" s="284" t="s">
        <v>498</v>
      </c>
      <c r="B562" s="285" t="s">
        <v>499</v>
      </c>
      <c r="C562" s="286">
        <v>0</v>
      </c>
      <c r="D562" s="286">
        <v>0</v>
      </c>
      <c r="E562" s="287">
        <v>40</v>
      </c>
    </row>
    <row r="563" spans="1:5" ht="12.75">
      <c r="A563" s="284" t="s">
        <v>500</v>
      </c>
      <c r="B563" s="285" t="s">
        <v>501</v>
      </c>
      <c r="C563" s="286">
        <v>0</v>
      </c>
      <c r="D563" s="286">
        <v>0</v>
      </c>
      <c r="E563" s="287">
        <v>0</v>
      </c>
    </row>
    <row r="564" spans="1:5" ht="26.25">
      <c r="A564" s="284" t="s">
        <v>502</v>
      </c>
      <c r="B564" s="285" t="s">
        <v>503</v>
      </c>
      <c r="C564" s="286">
        <v>0</v>
      </c>
      <c r="D564" s="286">
        <v>0</v>
      </c>
      <c r="E564" s="287">
        <v>0</v>
      </c>
    </row>
    <row r="565" spans="1:5" ht="12.75">
      <c r="A565" s="284" t="s">
        <v>504</v>
      </c>
      <c r="B565" s="285" t="s">
        <v>505</v>
      </c>
      <c r="C565" s="286">
        <v>0</v>
      </c>
      <c r="D565" s="286">
        <v>0</v>
      </c>
      <c r="E565" s="287">
        <v>0</v>
      </c>
    </row>
    <row r="566" spans="1:5" ht="12.75">
      <c r="A566" s="284" t="s">
        <v>506</v>
      </c>
      <c r="B566" s="285" t="s">
        <v>507</v>
      </c>
      <c r="C566" s="286">
        <v>0</v>
      </c>
      <c r="D566" s="286">
        <v>0</v>
      </c>
      <c r="E566" s="287">
        <v>0</v>
      </c>
    </row>
    <row r="567" spans="1:5" ht="26.25">
      <c r="A567" s="284" t="s">
        <v>508</v>
      </c>
      <c r="B567" s="285" t="s">
        <v>509</v>
      </c>
      <c r="C567" s="286">
        <v>0</v>
      </c>
      <c r="D567" s="286">
        <v>0</v>
      </c>
      <c r="E567" s="287">
        <v>0</v>
      </c>
    </row>
    <row r="568" spans="1:5" ht="26.25">
      <c r="A568" s="284" t="s">
        <v>510</v>
      </c>
      <c r="B568" s="285" t="s">
        <v>511</v>
      </c>
      <c r="C568" s="286">
        <v>0</v>
      </c>
      <c r="D568" s="286">
        <v>0</v>
      </c>
      <c r="E568" s="287">
        <v>0</v>
      </c>
    </row>
    <row r="569" spans="1:5" ht="26.25">
      <c r="A569" s="284" t="s">
        <v>512</v>
      </c>
      <c r="B569" s="285" t="s">
        <v>513</v>
      </c>
      <c r="C569" s="286">
        <v>0</v>
      </c>
      <c r="D569" s="286">
        <v>0</v>
      </c>
      <c r="E569" s="287">
        <v>0</v>
      </c>
    </row>
    <row r="570" spans="1:5" ht="26.25">
      <c r="A570" s="281" t="s">
        <v>514</v>
      </c>
      <c r="B570" s="282" t="s">
        <v>515</v>
      </c>
      <c r="C570" s="288">
        <v>0</v>
      </c>
      <c r="D570" s="288">
        <v>0</v>
      </c>
      <c r="E570" s="289">
        <v>40</v>
      </c>
    </row>
    <row r="571" spans="1:5" ht="12.75">
      <c r="A571" s="281" t="s">
        <v>516</v>
      </c>
      <c r="B571" s="282" t="s">
        <v>517</v>
      </c>
      <c r="C571" s="288">
        <v>0</v>
      </c>
      <c r="D571" s="288">
        <v>0</v>
      </c>
      <c r="E571" s="289">
        <v>204</v>
      </c>
    </row>
    <row r="572" spans="1:5" ht="26.25">
      <c r="A572" s="281" t="s">
        <v>518</v>
      </c>
      <c r="B572" s="282" t="s">
        <v>519</v>
      </c>
      <c r="C572" s="288">
        <v>397</v>
      </c>
      <c r="D572" s="288">
        <v>0</v>
      </c>
      <c r="E572" s="289">
        <v>401</v>
      </c>
    </row>
    <row r="573" spans="1:5" ht="26.25">
      <c r="A573" s="284" t="s">
        <v>520</v>
      </c>
      <c r="B573" s="285" t="s">
        <v>521</v>
      </c>
      <c r="C573" s="286">
        <v>0</v>
      </c>
      <c r="D573" s="286">
        <v>0</v>
      </c>
      <c r="E573" s="287">
        <v>0</v>
      </c>
    </row>
    <row r="574" spans="1:5" ht="12.75">
      <c r="A574" s="284" t="s">
        <v>522</v>
      </c>
      <c r="B574" s="285" t="s">
        <v>523</v>
      </c>
      <c r="C574" s="286">
        <v>0</v>
      </c>
      <c r="D574" s="286">
        <v>0</v>
      </c>
      <c r="E574" s="287">
        <v>0</v>
      </c>
    </row>
    <row r="575" spans="1:5" ht="12.75">
      <c r="A575" s="284" t="s">
        <v>524</v>
      </c>
      <c r="B575" s="285" t="s">
        <v>525</v>
      </c>
      <c r="C575" s="286">
        <v>0</v>
      </c>
      <c r="D575" s="286">
        <v>0</v>
      </c>
      <c r="E575" s="287">
        <v>0</v>
      </c>
    </row>
    <row r="576" spans="1:5" ht="26.25">
      <c r="A576" s="281" t="s">
        <v>526</v>
      </c>
      <c r="B576" s="282" t="s">
        <v>527</v>
      </c>
      <c r="C576" s="288">
        <v>0</v>
      </c>
      <c r="D576" s="288">
        <v>0</v>
      </c>
      <c r="E576" s="289">
        <v>0</v>
      </c>
    </row>
    <row r="577" spans="1:5" ht="26.25">
      <c r="A577" s="281" t="s">
        <v>528</v>
      </c>
      <c r="B577" s="282" t="s">
        <v>529</v>
      </c>
      <c r="C577" s="288">
        <v>412698</v>
      </c>
      <c r="D577" s="288">
        <v>-2998</v>
      </c>
      <c r="E577" s="289">
        <v>400810</v>
      </c>
    </row>
    <row r="578" spans="1:5" ht="12.75">
      <c r="A578" s="281" t="s">
        <v>365</v>
      </c>
      <c r="B578" s="282" t="s">
        <v>530</v>
      </c>
      <c r="C578" s="210"/>
      <c r="D578" s="210"/>
      <c r="E578" s="283"/>
    </row>
    <row r="579" spans="1:5" ht="12.75">
      <c r="A579" s="284" t="s">
        <v>531</v>
      </c>
      <c r="B579" s="285" t="s">
        <v>532</v>
      </c>
      <c r="C579" s="286">
        <v>412079</v>
      </c>
      <c r="D579" s="286">
        <v>0</v>
      </c>
      <c r="E579" s="287">
        <v>412079</v>
      </c>
    </row>
    <row r="580" spans="1:5" ht="12.75">
      <c r="A580" s="284" t="s">
        <v>533</v>
      </c>
      <c r="B580" s="285" t="s">
        <v>534</v>
      </c>
      <c r="C580" s="286">
        <v>0</v>
      </c>
      <c r="D580" s="286">
        <v>0</v>
      </c>
      <c r="E580" s="287">
        <v>0</v>
      </c>
    </row>
    <row r="581" spans="1:5" ht="12.75">
      <c r="A581" s="284" t="s">
        <v>535</v>
      </c>
      <c r="B581" s="285" t="s">
        <v>536</v>
      </c>
      <c r="C581" s="286">
        <v>185</v>
      </c>
      <c r="D581" s="286">
        <v>0</v>
      </c>
      <c r="E581" s="287">
        <v>185</v>
      </c>
    </row>
    <row r="582" spans="1:5" ht="12.75">
      <c r="A582" s="284" t="s">
        <v>537</v>
      </c>
      <c r="B582" s="285" t="s">
        <v>538</v>
      </c>
      <c r="C582" s="286">
        <v>0</v>
      </c>
      <c r="D582" s="286">
        <v>0</v>
      </c>
      <c r="E582" s="287">
        <v>0</v>
      </c>
    </row>
    <row r="583" spans="1:5" ht="12.75">
      <c r="A583" s="284" t="s">
        <v>539</v>
      </c>
      <c r="B583" s="285" t="s">
        <v>540</v>
      </c>
      <c r="C583" s="286">
        <v>0</v>
      </c>
      <c r="D583" s="286">
        <v>0</v>
      </c>
      <c r="E583" s="287">
        <v>0</v>
      </c>
    </row>
    <row r="584" spans="1:5" ht="12.75">
      <c r="A584" s="284" t="s">
        <v>541</v>
      </c>
      <c r="B584" s="285" t="s">
        <v>542</v>
      </c>
      <c r="C584" s="286">
        <v>0</v>
      </c>
      <c r="D584" s="286">
        <v>0</v>
      </c>
      <c r="E584" s="287">
        <v>-14558</v>
      </c>
    </row>
    <row r="585" spans="1:5" ht="12.75">
      <c r="A585" s="281" t="s">
        <v>543</v>
      </c>
      <c r="B585" s="282" t="s">
        <v>544</v>
      </c>
      <c r="C585" s="288">
        <v>412264</v>
      </c>
      <c r="D585" s="288">
        <v>0</v>
      </c>
      <c r="E585" s="289">
        <v>397706</v>
      </c>
    </row>
    <row r="586" spans="1:5" ht="26.25">
      <c r="A586" s="284" t="s">
        <v>545</v>
      </c>
      <c r="B586" s="285" t="s">
        <v>546</v>
      </c>
      <c r="C586" s="286">
        <v>0</v>
      </c>
      <c r="D586" s="286">
        <v>0</v>
      </c>
      <c r="E586" s="287">
        <v>0</v>
      </c>
    </row>
    <row r="587" spans="1:5" ht="39">
      <c r="A587" s="284" t="s">
        <v>547</v>
      </c>
      <c r="B587" s="285" t="s">
        <v>548</v>
      </c>
      <c r="C587" s="286">
        <v>0</v>
      </c>
      <c r="D587" s="286">
        <v>0</v>
      </c>
      <c r="E587" s="287">
        <v>0</v>
      </c>
    </row>
    <row r="588" spans="1:5" ht="26.25">
      <c r="A588" s="284" t="s">
        <v>549</v>
      </c>
      <c r="B588" s="285" t="s">
        <v>550</v>
      </c>
      <c r="C588" s="286">
        <v>434</v>
      </c>
      <c r="D588" s="286">
        <v>0</v>
      </c>
      <c r="E588" s="287">
        <v>48</v>
      </c>
    </row>
    <row r="589" spans="1:5" ht="26.25">
      <c r="A589" s="284" t="s">
        <v>551</v>
      </c>
      <c r="B589" s="285" t="s">
        <v>552</v>
      </c>
      <c r="C589" s="286">
        <v>0</v>
      </c>
      <c r="D589" s="286">
        <v>0</v>
      </c>
      <c r="E589" s="287">
        <v>0</v>
      </c>
    </row>
    <row r="590" spans="1:5" ht="26.25">
      <c r="A590" s="284" t="s">
        <v>553</v>
      </c>
      <c r="B590" s="285" t="s">
        <v>554</v>
      </c>
      <c r="C590" s="286">
        <v>0</v>
      </c>
      <c r="D590" s="286">
        <v>0</v>
      </c>
      <c r="E590" s="287">
        <v>0</v>
      </c>
    </row>
    <row r="591" spans="1:5" ht="39">
      <c r="A591" s="284" t="s">
        <v>555</v>
      </c>
      <c r="B591" s="285" t="s">
        <v>556</v>
      </c>
      <c r="C591" s="286">
        <v>0</v>
      </c>
      <c r="D591" s="286">
        <v>0</v>
      </c>
      <c r="E591" s="287">
        <v>0</v>
      </c>
    </row>
    <row r="592" spans="1:5" ht="26.25">
      <c r="A592" s="284" t="s">
        <v>557</v>
      </c>
      <c r="B592" s="285" t="s">
        <v>558</v>
      </c>
      <c r="C592" s="286">
        <v>0</v>
      </c>
      <c r="D592" s="286">
        <v>0</v>
      </c>
      <c r="E592" s="287">
        <v>0</v>
      </c>
    </row>
    <row r="593" spans="1:5" ht="26.25">
      <c r="A593" s="284" t="s">
        <v>559</v>
      </c>
      <c r="B593" s="285" t="s">
        <v>560</v>
      </c>
      <c r="C593" s="286">
        <v>0</v>
      </c>
      <c r="D593" s="286">
        <v>0</v>
      </c>
      <c r="E593" s="287">
        <v>0</v>
      </c>
    </row>
    <row r="594" spans="1:5" ht="26.25">
      <c r="A594" s="284" t="s">
        <v>561</v>
      </c>
      <c r="B594" s="285" t="s">
        <v>562</v>
      </c>
      <c r="C594" s="286">
        <v>0</v>
      </c>
      <c r="D594" s="286">
        <v>0</v>
      </c>
      <c r="E594" s="287">
        <v>0</v>
      </c>
    </row>
    <row r="595" spans="1:5" ht="39">
      <c r="A595" s="284" t="s">
        <v>563</v>
      </c>
      <c r="B595" s="285" t="s">
        <v>564</v>
      </c>
      <c r="C595" s="286">
        <v>0</v>
      </c>
      <c r="D595" s="286">
        <v>0</v>
      </c>
      <c r="E595" s="287">
        <v>0</v>
      </c>
    </row>
    <row r="596" spans="1:5" ht="26.25">
      <c r="A596" s="284" t="s">
        <v>565</v>
      </c>
      <c r="B596" s="285" t="s">
        <v>566</v>
      </c>
      <c r="C596" s="286">
        <v>0</v>
      </c>
      <c r="D596" s="286">
        <v>0</v>
      </c>
      <c r="E596" s="287">
        <v>0</v>
      </c>
    </row>
    <row r="597" spans="1:5" ht="39">
      <c r="A597" s="284" t="s">
        <v>567</v>
      </c>
      <c r="B597" s="285" t="s">
        <v>568</v>
      </c>
      <c r="C597" s="286">
        <v>0</v>
      </c>
      <c r="D597" s="286">
        <v>0</v>
      </c>
      <c r="E597" s="287">
        <v>0</v>
      </c>
    </row>
    <row r="598" spans="1:5" ht="26.25">
      <c r="A598" s="284" t="s">
        <v>569</v>
      </c>
      <c r="B598" s="285" t="s">
        <v>570</v>
      </c>
      <c r="C598" s="286">
        <v>0</v>
      </c>
      <c r="D598" s="286">
        <v>0</v>
      </c>
      <c r="E598" s="287">
        <v>0</v>
      </c>
    </row>
    <row r="599" spans="1:5" ht="39">
      <c r="A599" s="284" t="s">
        <v>571</v>
      </c>
      <c r="B599" s="285" t="s">
        <v>572</v>
      </c>
      <c r="C599" s="286">
        <v>0</v>
      </c>
      <c r="D599" s="286">
        <v>0</v>
      </c>
      <c r="E599" s="287">
        <v>0</v>
      </c>
    </row>
    <row r="600" spans="1:5" ht="26.25">
      <c r="A600" s="284" t="s">
        <v>573</v>
      </c>
      <c r="B600" s="285" t="s">
        <v>574</v>
      </c>
      <c r="C600" s="286">
        <v>0</v>
      </c>
      <c r="D600" s="286">
        <v>0</v>
      </c>
      <c r="E600" s="287">
        <v>0</v>
      </c>
    </row>
    <row r="601" spans="1:5" ht="26.25">
      <c r="A601" s="284" t="s">
        <v>575</v>
      </c>
      <c r="B601" s="285" t="s">
        <v>576</v>
      </c>
      <c r="C601" s="286">
        <v>0</v>
      </c>
      <c r="D601" s="286">
        <v>0</v>
      </c>
      <c r="E601" s="287">
        <v>0</v>
      </c>
    </row>
    <row r="602" spans="1:5" ht="26.25">
      <c r="A602" s="284" t="s">
        <v>577</v>
      </c>
      <c r="B602" s="285" t="s">
        <v>578</v>
      </c>
      <c r="C602" s="286">
        <v>0</v>
      </c>
      <c r="D602" s="286">
        <v>0</v>
      </c>
      <c r="E602" s="287">
        <v>0</v>
      </c>
    </row>
    <row r="603" spans="1:5" ht="39">
      <c r="A603" s="284" t="s">
        <v>579</v>
      </c>
      <c r="B603" s="285" t="s">
        <v>580</v>
      </c>
      <c r="C603" s="286">
        <v>0</v>
      </c>
      <c r="D603" s="286">
        <v>0</v>
      </c>
      <c r="E603" s="287">
        <v>0</v>
      </c>
    </row>
    <row r="604" spans="1:5" ht="26.25">
      <c r="A604" s="284" t="s">
        <v>581</v>
      </c>
      <c r="B604" s="285" t="s">
        <v>582</v>
      </c>
      <c r="C604" s="286">
        <v>0</v>
      </c>
      <c r="D604" s="286">
        <v>0</v>
      </c>
      <c r="E604" s="287">
        <v>0</v>
      </c>
    </row>
    <row r="605" spans="1:5" ht="26.25">
      <c r="A605" s="281" t="s">
        <v>583</v>
      </c>
      <c r="B605" s="282" t="s">
        <v>584</v>
      </c>
      <c r="C605" s="288">
        <v>434</v>
      </c>
      <c r="D605" s="288">
        <v>0</v>
      </c>
      <c r="E605" s="289">
        <v>48</v>
      </c>
    </row>
    <row r="606" spans="1:5" ht="26.25">
      <c r="A606" s="284" t="s">
        <v>585</v>
      </c>
      <c r="B606" s="285" t="s">
        <v>586</v>
      </c>
      <c r="C606" s="286">
        <v>0</v>
      </c>
      <c r="D606" s="286">
        <v>0</v>
      </c>
      <c r="E606" s="287">
        <v>0</v>
      </c>
    </row>
    <row r="607" spans="1:5" ht="39">
      <c r="A607" s="284" t="s">
        <v>587</v>
      </c>
      <c r="B607" s="285" t="s">
        <v>588</v>
      </c>
      <c r="C607" s="286">
        <v>0</v>
      </c>
      <c r="D607" s="286">
        <v>0</v>
      </c>
      <c r="E607" s="287">
        <v>0</v>
      </c>
    </row>
    <row r="608" spans="1:5" ht="26.25">
      <c r="A608" s="284" t="s">
        <v>589</v>
      </c>
      <c r="B608" s="285" t="s">
        <v>590</v>
      </c>
      <c r="C608" s="286">
        <v>0</v>
      </c>
      <c r="D608" s="286">
        <v>0</v>
      </c>
      <c r="E608" s="287">
        <v>50</v>
      </c>
    </row>
    <row r="609" spans="1:5" ht="26.25">
      <c r="A609" s="284" t="s">
        <v>591</v>
      </c>
      <c r="B609" s="285" t="s">
        <v>592</v>
      </c>
      <c r="C609" s="286">
        <v>0</v>
      </c>
      <c r="D609" s="286">
        <v>0</v>
      </c>
      <c r="E609" s="287">
        <v>0</v>
      </c>
    </row>
    <row r="610" spans="1:5" ht="26.25">
      <c r="A610" s="284" t="s">
        <v>593</v>
      </c>
      <c r="B610" s="285" t="s">
        <v>594</v>
      </c>
      <c r="C610" s="286">
        <v>0</v>
      </c>
      <c r="D610" s="286">
        <v>0</v>
      </c>
      <c r="E610" s="287">
        <v>0</v>
      </c>
    </row>
    <row r="611" spans="1:5" ht="39">
      <c r="A611" s="284" t="s">
        <v>595</v>
      </c>
      <c r="B611" s="285" t="s">
        <v>596</v>
      </c>
      <c r="C611" s="286">
        <v>0</v>
      </c>
      <c r="D611" s="286">
        <v>0</v>
      </c>
      <c r="E611" s="287">
        <v>0</v>
      </c>
    </row>
    <row r="612" spans="1:5" ht="26.25">
      <c r="A612" s="284" t="s">
        <v>597</v>
      </c>
      <c r="B612" s="285" t="s">
        <v>598</v>
      </c>
      <c r="C612" s="286">
        <v>0</v>
      </c>
      <c r="D612" s="286">
        <v>0</v>
      </c>
      <c r="E612" s="287">
        <v>0</v>
      </c>
    </row>
    <row r="613" spans="1:5" ht="26.25">
      <c r="A613" s="284" t="s">
        <v>599</v>
      </c>
      <c r="B613" s="285" t="s">
        <v>600</v>
      </c>
      <c r="C613" s="286">
        <v>0</v>
      </c>
      <c r="D613" s="286">
        <v>0</v>
      </c>
      <c r="E613" s="287">
        <v>0</v>
      </c>
    </row>
    <row r="614" spans="1:5" ht="39">
      <c r="A614" s="284" t="s">
        <v>601</v>
      </c>
      <c r="B614" s="285" t="s">
        <v>602</v>
      </c>
      <c r="C614" s="286">
        <v>0</v>
      </c>
      <c r="D614" s="286">
        <v>0</v>
      </c>
      <c r="E614" s="287">
        <v>0</v>
      </c>
    </row>
    <row r="615" spans="1:5" ht="39">
      <c r="A615" s="284" t="s">
        <v>603</v>
      </c>
      <c r="B615" s="285" t="s">
        <v>604</v>
      </c>
      <c r="C615" s="286">
        <v>0</v>
      </c>
      <c r="D615" s="286">
        <v>0</v>
      </c>
      <c r="E615" s="287">
        <v>0</v>
      </c>
    </row>
    <row r="616" spans="1:5" ht="26.25">
      <c r="A616" s="284" t="s">
        <v>605</v>
      </c>
      <c r="B616" s="285" t="s">
        <v>606</v>
      </c>
      <c r="C616" s="286">
        <v>0</v>
      </c>
      <c r="D616" s="286">
        <v>0</v>
      </c>
      <c r="E616" s="287">
        <v>0</v>
      </c>
    </row>
    <row r="617" spans="1:5" ht="39">
      <c r="A617" s="284" t="s">
        <v>607</v>
      </c>
      <c r="B617" s="285" t="s">
        <v>608</v>
      </c>
      <c r="C617" s="286">
        <v>0</v>
      </c>
      <c r="D617" s="286">
        <v>0</v>
      </c>
      <c r="E617" s="287">
        <v>0</v>
      </c>
    </row>
    <row r="618" spans="1:5" ht="26.25">
      <c r="A618" s="284" t="s">
        <v>609</v>
      </c>
      <c r="B618" s="285" t="s">
        <v>610</v>
      </c>
      <c r="C618" s="286">
        <v>0</v>
      </c>
      <c r="D618" s="286">
        <v>0</v>
      </c>
      <c r="E618" s="287">
        <v>0</v>
      </c>
    </row>
    <row r="619" spans="1:5" ht="39">
      <c r="A619" s="284" t="s">
        <v>611</v>
      </c>
      <c r="B619" s="285" t="s">
        <v>612</v>
      </c>
      <c r="C619" s="286">
        <v>0</v>
      </c>
      <c r="D619" s="286">
        <v>0</v>
      </c>
      <c r="E619" s="287">
        <v>0</v>
      </c>
    </row>
    <row r="620" spans="1:5" ht="26.25">
      <c r="A620" s="284" t="s">
        <v>613</v>
      </c>
      <c r="B620" s="285" t="s">
        <v>614</v>
      </c>
      <c r="C620" s="286">
        <v>0</v>
      </c>
      <c r="D620" s="286">
        <v>0</v>
      </c>
      <c r="E620" s="287">
        <v>0</v>
      </c>
    </row>
    <row r="621" spans="1:5" ht="26.25">
      <c r="A621" s="284" t="s">
        <v>615</v>
      </c>
      <c r="B621" s="285" t="s">
        <v>616</v>
      </c>
      <c r="C621" s="286">
        <v>0</v>
      </c>
      <c r="D621" s="286">
        <v>0</v>
      </c>
      <c r="E621" s="287">
        <v>0</v>
      </c>
    </row>
    <row r="622" spans="1:5" ht="26.25">
      <c r="A622" s="284" t="s">
        <v>617</v>
      </c>
      <c r="B622" s="285" t="s">
        <v>618</v>
      </c>
      <c r="C622" s="286">
        <v>0</v>
      </c>
      <c r="D622" s="286">
        <v>0</v>
      </c>
      <c r="E622" s="287">
        <v>0</v>
      </c>
    </row>
    <row r="623" spans="1:5" ht="39">
      <c r="A623" s="284" t="s">
        <v>619</v>
      </c>
      <c r="B623" s="285" t="s">
        <v>620</v>
      </c>
      <c r="C623" s="286">
        <v>0</v>
      </c>
      <c r="D623" s="286">
        <v>0</v>
      </c>
      <c r="E623" s="287">
        <v>0</v>
      </c>
    </row>
    <row r="624" spans="1:5" ht="26.25">
      <c r="A624" s="284" t="s">
        <v>621</v>
      </c>
      <c r="B624" s="285" t="s">
        <v>622</v>
      </c>
      <c r="C624" s="286">
        <v>0</v>
      </c>
      <c r="D624" s="286">
        <v>0</v>
      </c>
      <c r="E624" s="287">
        <v>0</v>
      </c>
    </row>
    <row r="625" spans="1:5" ht="39">
      <c r="A625" s="281" t="s">
        <v>623</v>
      </c>
      <c r="B625" s="282" t="s">
        <v>624</v>
      </c>
      <c r="C625" s="288">
        <v>0</v>
      </c>
      <c r="D625" s="288">
        <v>0</v>
      </c>
      <c r="E625" s="289">
        <v>50</v>
      </c>
    </row>
    <row r="626" spans="1:5" ht="12.75">
      <c r="A626" s="284" t="s">
        <v>625</v>
      </c>
      <c r="B626" s="285" t="s">
        <v>626</v>
      </c>
      <c r="C626" s="286">
        <v>0</v>
      </c>
      <c r="D626" s="286">
        <v>0</v>
      </c>
      <c r="E626" s="287">
        <v>0</v>
      </c>
    </row>
    <row r="627" spans="1:5" ht="26.25">
      <c r="A627" s="284" t="s">
        <v>627</v>
      </c>
      <c r="B627" s="285" t="s">
        <v>628</v>
      </c>
      <c r="C627" s="286">
        <v>0</v>
      </c>
      <c r="D627" s="286">
        <v>0</v>
      </c>
      <c r="E627" s="287">
        <v>0</v>
      </c>
    </row>
    <row r="628" spans="1:5" ht="12.75">
      <c r="A628" s="284" t="s">
        <v>629</v>
      </c>
      <c r="B628" s="285" t="s">
        <v>630</v>
      </c>
      <c r="C628" s="286">
        <v>0</v>
      </c>
      <c r="D628" s="286">
        <v>0</v>
      </c>
      <c r="E628" s="287">
        <v>0</v>
      </c>
    </row>
    <row r="629" spans="1:5" ht="12.75">
      <c r="A629" s="284" t="s">
        <v>631</v>
      </c>
      <c r="B629" s="285" t="s">
        <v>632</v>
      </c>
      <c r="C629" s="286">
        <v>0</v>
      </c>
      <c r="D629" s="286">
        <v>0</v>
      </c>
      <c r="E629" s="287">
        <v>0</v>
      </c>
    </row>
    <row r="630" spans="1:5" ht="26.25">
      <c r="A630" s="284" t="s">
        <v>633</v>
      </c>
      <c r="B630" s="285" t="s">
        <v>634</v>
      </c>
      <c r="C630" s="286">
        <v>0</v>
      </c>
      <c r="D630" s="286">
        <v>0</v>
      </c>
      <c r="E630" s="287">
        <v>0</v>
      </c>
    </row>
    <row r="631" spans="1:5" ht="26.25">
      <c r="A631" s="284" t="s">
        <v>635</v>
      </c>
      <c r="B631" s="285" t="s">
        <v>636</v>
      </c>
      <c r="C631" s="286">
        <v>0</v>
      </c>
      <c r="D631" s="286">
        <v>0</v>
      </c>
      <c r="E631" s="287">
        <v>0</v>
      </c>
    </row>
    <row r="632" spans="1:5" ht="26.25">
      <c r="A632" s="284" t="s">
        <v>637</v>
      </c>
      <c r="B632" s="285" t="s">
        <v>638</v>
      </c>
      <c r="C632" s="286">
        <v>0</v>
      </c>
      <c r="D632" s="286">
        <v>0</v>
      </c>
      <c r="E632" s="287">
        <v>0</v>
      </c>
    </row>
    <row r="633" spans="1:5" ht="26.25">
      <c r="A633" s="284" t="s">
        <v>639</v>
      </c>
      <c r="B633" s="285" t="s">
        <v>640</v>
      </c>
      <c r="C633" s="286">
        <v>0</v>
      </c>
      <c r="D633" s="286">
        <v>0</v>
      </c>
      <c r="E633" s="287">
        <v>0</v>
      </c>
    </row>
    <row r="634" spans="1:5" ht="26.25">
      <c r="A634" s="281" t="s">
        <v>641</v>
      </c>
      <c r="B634" s="282" t="s">
        <v>642</v>
      </c>
      <c r="C634" s="288">
        <v>434</v>
      </c>
      <c r="D634" s="288">
        <v>0</v>
      </c>
      <c r="E634" s="289">
        <v>98</v>
      </c>
    </row>
    <row r="635" spans="1:5" ht="26.25">
      <c r="A635" s="281" t="s">
        <v>643</v>
      </c>
      <c r="B635" s="282" t="s">
        <v>644</v>
      </c>
      <c r="C635" s="288">
        <v>0</v>
      </c>
      <c r="D635" s="288">
        <v>0</v>
      </c>
      <c r="E635" s="289">
        <v>0</v>
      </c>
    </row>
    <row r="636" spans="1:5" ht="26.25">
      <c r="A636" s="281" t="s">
        <v>645</v>
      </c>
      <c r="B636" s="282" t="s">
        <v>646</v>
      </c>
      <c r="C636" s="288">
        <v>0</v>
      </c>
      <c r="D636" s="288">
        <v>0</v>
      </c>
      <c r="E636" s="289">
        <v>0</v>
      </c>
    </row>
    <row r="637" spans="1:5" ht="26.25">
      <c r="A637" s="284" t="s">
        <v>647</v>
      </c>
      <c r="B637" s="285" t="s">
        <v>648</v>
      </c>
      <c r="C637" s="286">
        <v>0</v>
      </c>
      <c r="D637" s="286">
        <v>0</v>
      </c>
      <c r="E637" s="287">
        <v>0</v>
      </c>
    </row>
    <row r="638" spans="1:5" ht="12.75">
      <c r="A638" s="284" t="s">
        <v>649</v>
      </c>
      <c r="B638" s="285" t="s">
        <v>650</v>
      </c>
      <c r="C638" s="286">
        <v>0</v>
      </c>
      <c r="D638" s="286">
        <v>0</v>
      </c>
      <c r="E638" s="287">
        <v>3006</v>
      </c>
    </row>
    <row r="639" spans="1:5" ht="12.75">
      <c r="A639" s="284" t="s">
        <v>651</v>
      </c>
      <c r="B639" s="285" t="s">
        <v>652</v>
      </c>
      <c r="C639" s="286">
        <v>0</v>
      </c>
      <c r="D639" s="286">
        <v>0</v>
      </c>
      <c r="E639" s="287">
        <v>0</v>
      </c>
    </row>
    <row r="640" spans="1:5" ht="26.25">
      <c r="A640" s="281" t="s">
        <v>653</v>
      </c>
      <c r="B640" s="282" t="s">
        <v>654</v>
      </c>
      <c r="C640" s="288">
        <v>0</v>
      </c>
      <c r="D640" s="288">
        <v>0</v>
      </c>
      <c r="E640" s="289">
        <v>3006</v>
      </c>
    </row>
    <row r="641" spans="1:5" ht="27" thickBot="1">
      <c r="A641" s="290" t="s">
        <v>655</v>
      </c>
      <c r="B641" s="291" t="s">
        <v>656</v>
      </c>
      <c r="C641" s="292">
        <v>412698</v>
      </c>
      <c r="D641" s="292">
        <v>0</v>
      </c>
      <c r="E641" s="293">
        <v>400810</v>
      </c>
    </row>
    <row r="642" ht="13.5" thickBot="1"/>
    <row r="643" spans="1:5" ht="15" customHeight="1">
      <c r="A643" s="495" t="s">
        <v>677</v>
      </c>
      <c r="B643" s="496"/>
      <c r="C643" s="496"/>
      <c r="D643" s="496"/>
      <c r="E643" s="497"/>
    </row>
    <row r="644" spans="1:5" ht="30">
      <c r="A644" s="278"/>
      <c r="B644" s="279" t="s">
        <v>0</v>
      </c>
      <c r="C644" s="279" t="s">
        <v>362</v>
      </c>
      <c r="D644" s="279" t="s">
        <v>363</v>
      </c>
      <c r="E644" s="280" t="s">
        <v>364</v>
      </c>
    </row>
    <row r="645" spans="1:5" ht="15">
      <c r="A645" s="278">
        <v>1</v>
      </c>
      <c r="B645" s="279">
        <v>2</v>
      </c>
      <c r="C645" s="279">
        <v>3</v>
      </c>
      <c r="D645" s="279">
        <v>4</v>
      </c>
      <c r="E645" s="280">
        <v>5</v>
      </c>
    </row>
    <row r="646" spans="1:5" ht="12.75">
      <c r="A646" s="281" t="s">
        <v>365</v>
      </c>
      <c r="B646" s="282" t="s">
        <v>366</v>
      </c>
      <c r="C646" s="210"/>
      <c r="D646" s="210"/>
      <c r="E646" s="283"/>
    </row>
    <row r="647" spans="1:5" ht="12.75">
      <c r="A647" s="284" t="s">
        <v>318</v>
      </c>
      <c r="B647" s="285" t="s">
        <v>367</v>
      </c>
      <c r="C647" s="286">
        <v>80003</v>
      </c>
      <c r="D647" s="286">
        <v>-80003</v>
      </c>
      <c r="E647" s="287">
        <v>0</v>
      </c>
    </row>
    <row r="648" spans="1:5" ht="12.75">
      <c r="A648" s="284" t="s">
        <v>320</v>
      </c>
      <c r="B648" s="285" t="s">
        <v>368</v>
      </c>
      <c r="C648" s="286">
        <v>0</v>
      </c>
      <c r="D648" s="286">
        <v>0</v>
      </c>
      <c r="E648" s="287">
        <v>0</v>
      </c>
    </row>
    <row r="649" spans="1:5" ht="12.75">
      <c r="A649" s="284" t="s">
        <v>322</v>
      </c>
      <c r="B649" s="285" t="s">
        <v>369</v>
      </c>
      <c r="C649" s="286">
        <v>0</v>
      </c>
      <c r="D649" s="286">
        <v>0</v>
      </c>
      <c r="E649" s="287">
        <v>0</v>
      </c>
    </row>
    <row r="650" spans="1:5" ht="26.25">
      <c r="A650" s="281" t="s">
        <v>324</v>
      </c>
      <c r="B650" s="282" t="s">
        <v>370</v>
      </c>
      <c r="C650" s="288">
        <v>80003</v>
      </c>
      <c r="D650" s="288">
        <v>-80003</v>
      </c>
      <c r="E650" s="289">
        <v>0</v>
      </c>
    </row>
    <row r="651" spans="1:5" ht="12.75">
      <c r="A651" s="284" t="s">
        <v>326</v>
      </c>
      <c r="B651" s="285" t="s">
        <v>371</v>
      </c>
      <c r="C651" s="286">
        <v>0</v>
      </c>
      <c r="D651" s="286">
        <v>94861</v>
      </c>
      <c r="E651" s="287">
        <v>94861</v>
      </c>
    </row>
    <row r="652" spans="1:5" ht="12.75">
      <c r="A652" s="284" t="s">
        <v>328</v>
      </c>
      <c r="B652" s="285" t="s">
        <v>372</v>
      </c>
      <c r="C652" s="286">
        <v>444</v>
      </c>
      <c r="D652" s="286">
        <v>147</v>
      </c>
      <c r="E652" s="287">
        <v>591</v>
      </c>
    </row>
    <row r="653" spans="1:5" ht="12.75">
      <c r="A653" s="284" t="s">
        <v>330</v>
      </c>
      <c r="B653" s="285" t="s">
        <v>373</v>
      </c>
      <c r="C653" s="286">
        <v>0</v>
      </c>
      <c r="D653" s="286">
        <v>0</v>
      </c>
      <c r="E653" s="287">
        <v>0</v>
      </c>
    </row>
    <row r="654" spans="1:5" ht="12.75">
      <c r="A654" s="284" t="s">
        <v>332</v>
      </c>
      <c r="B654" s="285" t="s">
        <v>374</v>
      </c>
      <c r="C654" s="286">
        <v>0</v>
      </c>
      <c r="D654" s="286">
        <v>0</v>
      </c>
      <c r="E654" s="287">
        <v>0</v>
      </c>
    </row>
    <row r="655" spans="1:5" ht="12.75">
      <c r="A655" s="284" t="s">
        <v>334</v>
      </c>
      <c r="B655" s="285" t="s">
        <v>375</v>
      </c>
      <c r="C655" s="286">
        <v>0</v>
      </c>
      <c r="D655" s="286">
        <v>0</v>
      </c>
      <c r="E655" s="287">
        <v>0</v>
      </c>
    </row>
    <row r="656" spans="1:5" ht="12.75">
      <c r="A656" s="281" t="s">
        <v>336</v>
      </c>
      <c r="B656" s="282" t="s">
        <v>376</v>
      </c>
      <c r="C656" s="288">
        <v>444</v>
      </c>
      <c r="D656" s="288">
        <v>95008</v>
      </c>
      <c r="E656" s="289">
        <v>95452</v>
      </c>
    </row>
    <row r="657" spans="1:5" ht="12.75">
      <c r="A657" s="284" t="s">
        <v>338</v>
      </c>
      <c r="B657" s="285" t="s">
        <v>377</v>
      </c>
      <c r="C657" s="286">
        <v>0</v>
      </c>
      <c r="D657" s="286">
        <v>0</v>
      </c>
      <c r="E657" s="287">
        <v>0</v>
      </c>
    </row>
    <row r="658" spans="1:5" ht="12.75">
      <c r="A658" s="284" t="s">
        <v>340</v>
      </c>
      <c r="B658" s="285" t="s">
        <v>378</v>
      </c>
      <c r="C658" s="286">
        <v>0</v>
      </c>
      <c r="D658" s="286">
        <v>0</v>
      </c>
      <c r="E658" s="287">
        <v>0</v>
      </c>
    </row>
    <row r="659" spans="1:5" ht="12.75">
      <c r="A659" s="284" t="s">
        <v>342</v>
      </c>
      <c r="B659" s="285" t="s">
        <v>379</v>
      </c>
      <c r="C659" s="286">
        <v>0</v>
      </c>
      <c r="D659" s="286">
        <v>0</v>
      </c>
      <c r="E659" s="287">
        <v>0</v>
      </c>
    </row>
    <row r="660" spans="1:5" ht="26.25">
      <c r="A660" s="284" t="s">
        <v>344</v>
      </c>
      <c r="B660" s="285" t="s">
        <v>380</v>
      </c>
      <c r="C660" s="286">
        <v>0</v>
      </c>
      <c r="D660" s="286">
        <v>0</v>
      </c>
      <c r="E660" s="287">
        <v>0</v>
      </c>
    </row>
    <row r="661" spans="1:5" ht="12.75">
      <c r="A661" s="284" t="s">
        <v>346</v>
      </c>
      <c r="B661" s="285" t="s">
        <v>381</v>
      </c>
      <c r="C661" s="286">
        <v>0</v>
      </c>
      <c r="D661" s="286">
        <v>0</v>
      </c>
      <c r="E661" s="287">
        <v>0</v>
      </c>
    </row>
    <row r="662" spans="1:5" ht="12.75">
      <c r="A662" s="284" t="s">
        <v>348</v>
      </c>
      <c r="B662" s="285" t="s">
        <v>382</v>
      </c>
      <c r="C662" s="286">
        <v>0</v>
      </c>
      <c r="D662" s="286">
        <v>0</v>
      </c>
      <c r="E662" s="287">
        <v>0</v>
      </c>
    </row>
    <row r="663" spans="1:5" ht="12.75">
      <c r="A663" s="284" t="s">
        <v>350</v>
      </c>
      <c r="B663" s="285" t="s">
        <v>383</v>
      </c>
      <c r="C663" s="286">
        <v>0</v>
      </c>
      <c r="D663" s="286">
        <v>0</v>
      </c>
      <c r="E663" s="287">
        <v>0</v>
      </c>
    </row>
    <row r="664" spans="1:5" ht="26.25">
      <c r="A664" s="281" t="s">
        <v>352</v>
      </c>
      <c r="B664" s="282" t="s">
        <v>384</v>
      </c>
      <c r="C664" s="288">
        <v>0</v>
      </c>
      <c r="D664" s="288">
        <v>0</v>
      </c>
      <c r="E664" s="289">
        <v>0</v>
      </c>
    </row>
    <row r="665" spans="1:5" ht="12.75">
      <c r="A665" s="284" t="s">
        <v>354</v>
      </c>
      <c r="B665" s="285" t="s">
        <v>385</v>
      </c>
      <c r="C665" s="286">
        <v>0</v>
      </c>
      <c r="D665" s="286">
        <v>0</v>
      </c>
      <c r="E665" s="287">
        <v>0</v>
      </c>
    </row>
    <row r="666" spans="1:5" ht="26.25">
      <c r="A666" s="284" t="s">
        <v>386</v>
      </c>
      <c r="B666" s="285" t="s">
        <v>387</v>
      </c>
      <c r="C666" s="286">
        <v>0</v>
      </c>
      <c r="D666" s="286">
        <v>0</v>
      </c>
      <c r="E666" s="287">
        <v>0</v>
      </c>
    </row>
    <row r="667" spans="1:5" ht="26.25">
      <c r="A667" s="281" t="s">
        <v>388</v>
      </c>
      <c r="B667" s="282" t="s">
        <v>389</v>
      </c>
      <c r="C667" s="288">
        <v>0</v>
      </c>
      <c r="D667" s="288">
        <v>0</v>
      </c>
      <c r="E667" s="289">
        <v>0</v>
      </c>
    </row>
    <row r="668" spans="1:5" ht="26.25">
      <c r="A668" s="281" t="s">
        <v>390</v>
      </c>
      <c r="B668" s="282" t="s">
        <v>391</v>
      </c>
      <c r="C668" s="288">
        <v>80447</v>
      </c>
      <c r="D668" s="288">
        <v>15005</v>
      </c>
      <c r="E668" s="289">
        <v>95452</v>
      </c>
    </row>
    <row r="669" spans="1:5" ht="12.75">
      <c r="A669" s="284" t="s">
        <v>392</v>
      </c>
      <c r="B669" s="285" t="s">
        <v>393</v>
      </c>
      <c r="C669" s="286">
        <v>0</v>
      </c>
      <c r="D669" s="286">
        <v>0</v>
      </c>
      <c r="E669" s="287">
        <v>48</v>
      </c>
    </row>
    <row r="670" spans="1:5" ht="12.75">
      <c r="A670" s="284" t="s">
        <v>394</v>
      </c>
      <c r="B670" s="285" t="s">
        <v>395</v>
      </c>
      <c r="C670" s="286">
        <v>0</v>
      </c>
      <c r="D670" s="286">
        <v>0</v>
      </c>
      <c r="E670" s="287">
        <v>0</v>
      </c>
    </row>
    <row r="671" spans="1:5" ht="12.75">
      <c r="A671" s="284" t="s">
        <v>396</v>
      </c>
      <c r="B671" s="285" t="s">
        <v>397</v>
      </c>
      <c r="C671" s="286">
        <v>0</v>
      </c>
      <c r="D671" s="286">
        <v>0</v>
      </c>
      <c r="E671" s="287">
        <v>0</v>
      </c>
    </row>
    <row r="672" spans="1:5" ht="26.25">
      <c r="A672" s="284" t="s">
        <v>398</v>
      </c>
      <c r="B672" s="285" t="s">
        <v>399</v>
      </c>
      <c r="C672" s="286">
        <v>0</v>
      </c>
      <c r="D672" s="286">
        <v>0</v>
      </c>
      <c r="E672" s="287">
        <v>0</v>
      </c>
    </row>
    <row r="673" spans="1:5" ht="12.75">
      <c r="A673" s="284" t="s">
        <v>400</v>
      </c>
      <c r="B673" s="285" t="s">
        <v>401</v>
      </c>
      <c r="C673" s="286">
        <v>0</v>
      </c>
      <c r="D673" s="286">
        <v>0</v>
      </c>
      <c r="E673" s="287">
        <v>0</v>
      </c>
    </row>
    <row r="674" spans="1:5" ht="12.75">
      <c r="A674" s="281" t="s">
        <v>402</v>
      </c>
      <c r="B674" s="282" t="s">
        <v>403</v>
      </c>
      <c r="C674" s="288">
        <v>0</v>
      </c>
      <c r="D674" s="288">
        <v>0</v>
      </c>
      <c r="E674" s="289">
        <v>48</v>
      </c>
    </row>
    <row r="675" spans="1:5" ht="12.75">
      <c r="A675" s="284" t="s">
        <v>404</v>
      </c>
      <c r="B675" s="285" t="s">
        <v>405</v>
      </c>
      <c r="C675" s="286">
        <v>0</v>
      </c>
      <c r="D675" s="286">
        <v>0</v>
      </c>
      <c r="E675" s="287">
        <v>0</v>
      </c>
    </row>
    <row r="676" spans="1:5" ht="26.25">
      <c r="A676" s="284" t="s">
        <v>406</v>
      </c>
      <c r="B676" s="285" t="s">
        <v>407</v>
      </c>
      <c r="C676" s="286">
        <v>0</v>
      </c>
      <c r="D676" s="286">
        <v>0</v>
      </c>
      <c r="E676" s="287">
        <v>0</v>
      </c>
    </row>
    <row r="677" spans="1:5" ht="12.75">
      <c r="A677" s="284" t="s">
        <v>408</v>
      </c>
      <c r="B677" s="285" t="s">
        <v>409</v>
      </c>
      <c r="C677" s="286">
        <v>0</v>
      </c>
      <c r="D677" s="286">
        <v>0</v>
      </c>
      <c r="E677" s="287">
        <v>0</v>
      </c>
    </row>
    <row r="678" spans="1:5" ht="12.75">
      <c r="A678" s="284" t="s">
        <v>410</v>
      </c>
      <c r="B678" s="285" t="s">
        <v>411</v>
      </c>
      <c r="C678" s="286">
        <v>0</v>
      </c>
      <c r="D678" s="286">
        <v>0</v>
      </c>
      <c r="E678" s="287">
        <v>0</v>
      </c>
    </row>
    <row r="679" spans="1:5" ht="12.75">
      <c r="A679" s="284" t="s">
        <v>412</v>
      </c>
      <c r="B679" s="285" t="s">
        <v>413</v>
      </c>
      <c r="C679" s="286">
        <v>0</v>
      </c>
      <c r="D679" s="286">
        <v>0</v>
      </c>
      <c r="E679" s="287">
        <v>0</v>
      </c>
    </row>
    <row r="680" spans="1:5" ht="12.75">
      <c r="A680" s="284" t="s">
        <v>414</v>
      </c>
      <c r="B680" s="285" t="s">
        <v>415</v>
      </c>
      <c r="C680" s="286">
        <v>0</v>
      </c>
      <c r="D680" s="286">
        <v>0</v>
      </c>
      <c r="E680" s="287">
        <v>0</v>
      </c>
    </row>
    <row r="681" spans="1:5" ht="12.75">
      <c r="A681" s="284" t="s">
        <v>416</v>
      </c>
      <c r="B681" s="285" t="s">
        <v>417</v>
      </c>
      <c r="C681" s="286">
        <v>0</v>
      </c>
      <c r="D681" s="286">
        <v>0</v>
      </c>
      <c r="E681" s="287">
        <v>0</v>
      </c>
    </row>
    <row r="682" spans="1:5" ht="12.75">
      <c r="A682" s="281" t="s">
        <v>418</v>
      </c>
      <c r="B682" s="282" t="s">
        <v>419</v>
      </c>
      <c r="C682" s="288">
        <v>0</v>
      </c>
      <c r="D682" s="288">
        <v>0</v>
      </c>
      <c r="E682" s="289">
        <v>0</v>
      </c>
    </row>
    <row r="683" spans="1:5" ht="26.25">
      <c r="A683" s="281" t="s">
        <v>420</v>
      </c>
      <c r="B683" s="282" t="s">
        <v>421</v>
      </c>
      <c r="C683" s="288">
        <v>0</v>
      </c>
      <c r="D683" s="288">
        <v>0</v>
      </c>
      <c r="E683" s="289">
        <v>48</v>
      </c>
    </row>
    <row r="684" spans="1:5" ht="12.75">
      <c r="A684" s="284" t="s">
        <v>422</v>
      </c>
      <c r="B684" s="285" t="s">
        <v>423</v>
      </c>
      <c r="C684" s="286">
        <v>0</v>
      </c>
      <c r="D684" s="286">
        <v>0</v>
      </c>
      <c r="E684" s="287">
        <v>0</v>
      </c>
    </row>
    <row r="685" spans="1:5" ht="12.75">
      <c r="A685" s="284" t="s">
        <v>424</v>
      </c>
      <c r="B685" s="285" t="s">
        <v>425</v>
      </c>
      <c r="C685" s="286">
        <v>0</v>
      </c>
      <c r="D685" s="286">
        <v>0</v>
      </c>
      <c r="E685" s="287">
        <v>73</v>
      </c>
    </row>
    <row r="686" spans="1:5" ht="12.75">
      <c r="A686" s="284" t="s">
        <v>426</v>
      </c>
      <c r="B686" s="285" t="s">
        <v>427</v>
      </c>
      <c r="C686" s="286">
        <v>0</v>
      </c>
      <c r="D686" s="286">
        <v>0</v>
      </c>
      <c r="E686" s="287">
        <v>0</v>
      </c>
    </row>
    <row r="687" spans="1:5" ht="12.75">
      <c r="A687" s="284" t="s">
        <v>428</v>
      </c>
      <c r="B687" s="285" t="s">
        <v>429</v>
      </c>
      <c r="C687" s="286">
        <v>0</v>
      </c>
      <c r="D687" s="286">
        <v>0</v>
      </c>
      <c r="E687" s="287">
        <v>0</v>
      </c>
    </row>
    <row r="688" spans="1:5" ht="12.75">
      <c r="A688" s="284" t="s">
        <v>430</v>
      </c>
      <c r="B688" s="285" t="s">
        <v>431</v>
      </c>
      <c r="C688" s="286">
        <v>0</v>
      </c>
      <c r="D688" s="286">
        <v>0</v>
      </c>
      <c r="E688" s="287">
        <v>0</v>
      </c>
    </row>
    <row r="689" spans="1:5" ht="12.75">
      <c r="A689" s="281" t="s">
        <v>432</v>
      </c>
      <c r="B689" s="282" t="s">
        <v>433</v>
      </c>
      <c r="C689" s="288">
        <v>0</v>
      </c>
      <c r="D689" s="288">
        <v>0</v>
      </c>
      <c r="E689" s="289">
        <v>73</v>
      </c>
    </row>
    <row r="690" spans="1:5" ht="39">
      <c r="A690" s="284" t="s">
        <v>434</v>
      </c>
      <c r="B690" s="285" t="s">
        <v>435</v>
      </c>
      <c r="C690" s="286">
        <v>0</v>
      </c>
      <c r="D690" s="286">
        <v>0</v>
      </c>
      <c r="E690" s="287">
        <v>0</v>
      </c>
    </row>
    <row r="691" spans="1:5" ht="39">
      <c r="A691" s="284" t="s">
        <v>436</v>
      </c>
      <c r="B691" s="285" t="s">
        <v>437</v>
      </c>
      <c r="C691" s="286">
        <v>0</v>
      </c>
      <c r="D691" s="286">
        <v>0</v>
      </c>
      <c r="E691" s="287">
        <v>0</v>
      </c>
    </row>
    <row r="692" spans="1:5" ht="39">
      <c r="A692" s="284" t="s">
        <v>438</v>
      </c>
      <c r="B692" s="285" t="s">
        <v>439</v>
      </c>
      <c r="C692" s="286">
        <v>0</v>
      </c>
      <c r="D692" s="286">
        <v>0</v>
      </c>
      <c r="E692" s="287">
        <v>0</v>
      </c>
    </row>
    <row r="693" spans="1:5" ht="39">
      <c r="A693" s="284" t="s">
        <v>440</v>
      </c>
      <c r="B693" s="285" t="s">
        <v>441</v>
      </c>
      <c r="C693" s="286">
        <v>0</v>
      </c>
      <c r="D693" s="286">
        <v>0</v>
      </c>
      <c r="E693" s="287">
        <v>0</v>
      </c>
    </row>
    <row r="694" spans="1:5" ht="26.25">
      <c r="A694" s="284" t="s">
        <v>442</v>
      </c>
      <c r="B694" s="285" t="s">
        <v>443</v>
      </c>
      <c r="C694" s="286">
        <v>0</v>
      </c>
      <c r="D694" s="286">
        <v>0</v>
      </c>
      <c r="E694" s="287">
        <v>0</v>
      </c>
    </row>
    <row r="695" spans="1:5" ht="26.25">
      <c r="A695" s="284" t="s">
        <v>444</v>
      </c>
      <c r="B695" s="285" t="s">
        <v>445</v>
      </c>
      <c r="C695" s="286">
        <v>0</v>
      </c>
      <c r="D695" s="286">
        <v>0</v>
      </c>
      <c r="E695" s="287">
        <v>0</v>
      </c>
    </row>
    <row r="696" spans="1:5" ht="26.25">
      <c r="A696" s="284" t="s">
        <v>446</v>
      </c>
      <c r="B696" s="285" t="s">
        <v>447</v>
      </c>
      <c r="C696" s="286">
        <v>0</v>
      </c>
      <c r="D696" s="286">
        <v>0</v>
      </c>
      <c r="E696" s="287">
        <v>0</v>
      </c>
    </row>
    <row r="697" spans="1:5" ht="26.25">
      <c r="A697" s="284" t="s">
        <v>448</v>
      </c>
      <c r="B697" s="285" t="s">
        <v>449</v>
      </c>
      <c r="C697" s="286">
        <v>0</v>
      </c>
      <c r="D697" s="286">
        <v>0</v>
      </c>
      <c r="E697" s="287">
        <v>0</v>
      </c>
    </row>
    <row r="698" spans="1:5" ht="39">
      <c r="A698" s="284" t="s">
        <v>450</v>
      </c>
      <c r="B698" s="285" t="s">
        <v>451</v>
      </c>
      <c r="C698" s="286">
        <v>0</v>
      </c>
      <c r="D698" s="286">
        <v>0</v>
      </c>
      <c r="E698" s="287">
        <v>0</v>
      </c>
    </row>
    <row r="699" spans="1:5" ht="26.25">
      <c r="A699" s="284" t="s">
        <v>452</v>
      </c>
      <c r="B699" s="285" t="s">
        <v>453</v>
      </c>
      <c r="C699" s="286">
        <v>0</v>
      </c>
      <c r="D699" s="286">
        <v>0</v>
      </c>
      <c r="E699" s="287">
        <v>0</v>
      </c>
    </row>
    <row r="700" spans="1:5" ht="39">
      <c r="A700" s="284" t="s">
        <v>454</v>
      </c>
      <c r="B700" s="285" t="s">
        <v>455</v>
      </c>
      <c r="C700" s="286">
        <v>0</v>
      </c>
      <c r="D700" s="286">
        <v>0</v>
      </c>
      <c r="E700" s="287">
        <v>0</v>
      </c>
    </row>
    <row r="701" spans="1:5" ht="26.25">
      <c r="A701" s="284" t="s">
        <v>456</v>
      </c>
      <c r="B701" s="285" t="s">
        <v>457</v>
      </c>
      <c r="C701" s="286">
        <v>0</v>
      </c>
      <c r="D701" s="286">
        <v>0</v>
      </c>
      <c r="E701" s="287">
        <v>0</v>
      </c>
    </row>
    <row r="702" spans="1:5" ht="26.25">
      <c r="A702" s="284" t="s">
        <v>458</v>
      </c>
      <c r="B702" s="285" t="s">
        <v>459</v>
      </c>
      <c r="C702" s="286">
        <v>0</v>
      </c>
      <c r="D702" s="286">
        <v>0</v>
      </c>
      <c r="E702" s="287">
        <v>0</v>
      </c>
    </row>
    <row r="703" spans="1:5" ht="26.25">
      <c r="A703" s="281" t="s">
        <v>460</v>
      </c>
      <c r="B703" s="282" t="s">
        <v>461</v>
      </c>
      <c r="C703" s="288">
        <v>0</v>
      </c>
      <c r="D703" s="288">
        <v>0</v>
      </c>
      <c r="E703" s="289">
        <v>0</v>
      </c>
    </row>
    <row r="704" spans="1:5" ht="39">
      <c r="A704" s="284" t="s">
        <v>462</v>
      </c>
      <c r="B704" s="285" t="s">
        <v>463</v>
      </c>
      <c r="C704" s="286">
        <v>0</v>
      </c>
      <c r="D704" s="286">
        <v>0</v>
      </c>
      <c r="E704" s="287">
        <v>0</v>
      </c>
    </row>
    <row r="705" spans="1:5" ht="39">
      <c r="A705" s="284" t="s">
        <v>464</v>
      </c>
      <c r="B705" s="285" t="s">
        <v>465</v>
      </c>
      <c r="C705" s="286">
        <v>0</v>
      </c>
      <c r="D705" s="286">
        <v>0</v>
      </c>
      <c r="E705" s="287">
        <v>0</v>
      </c>
    </row>
    <row r="706" spans="1:5" ht="39">
      <c r="A706" s="284" t="s">
        <v>466</v>
      </c>
      <c r="B706" s="285" t="s">
        <v>467</v>
      </c>
      <c r="C706" s="286">
        <v>0</v>
      </c>
      <c r="D706" s="286">
        <v>0</v>
      </c>
      <c r="E706" s="287">
        <v>0</v>
      </c>
    </row>
    <row r="707" spans="1:5" ht="39">
      <c r="A707" s="284" t="s">
        <v>468</v>
      </c>
      <c r="B707" s="285" t="s">
        <v>469</v>
      </c>
      <c r="C707" s="286">
        <v>0</v>
      </c>
      <c r="D707" s="286">
        <v>0</v>
      </c>
      <c r="E707" s="287">
        <v>0</v>
      </c>
    </row>
    <row r="708" spans="1:5" ht="26.25">
      <c r="A708" s="284" t="s">
        <v>470</v>
      </c>
      <c r="B708" s="285" t="s">
        <v>471</v>
      </c>
      <c r="C708" s="286">
        <v>0</v>
      </c>
      <c r="D708" s="286">
        <v>0</v>
      </c>
      <c r="E708" s="287">
        <v>0</v>
      </c>
    </row>
    <row r="709" spans="1:5" ht="26.25">
      <c r="A709" s="284" t="s">
        <v>472</v>
      </c>
      <c r="B709" s="285" t="s">
        <v>473</v>
      </c>
      <c r="C709" s="286">
        <v>0</v>
      </c>
      <c r="D709" s="286">
        <v>0</v>
      </c>
      <c r="E709" s="287">
        <v>0</v>
      </c>
    </row>
    <row r="710" spans="1:5" ht="26.25">
      <c r="A710" s="284" t="s">
        <v>474</v>
      </c>
      <c r="B710" s="285" t="s">
        <v>475</v>
      </c>
      <c r="C710" s="286">
        <v>0</v>
      </c>
      <c r="D710" s="286">
        <v>0</v>
      </c>
      <c r="E710" s="287">
        <v>0</v>
      </c>
    </row>
    <row r="711" spans="1:5" ht="26.25">
      <c r="A711" s="284" t="s">
        <v>476</v>
      </c>
      <c r="B711" s="285" t="s">
        <v>477</v>
      </c>
      <c r="C711" s="286">
        <v>0</v>
      </c>
      <c r="D711" s="286">
        <v>0</v>
      </c>
      <c r="E711" s="287">
        <v>0</v>
      </c>
    </row>
    <row r="712" spans="1:5" ht="39">
      <c r="A712" s="284" t="s">
        <v>478</v>
      </c>
      <c r="B712" s="285" t="s">
        <v>479</v>
      </c>
      <c r="C712" s="286">
        <v>0</v>
      </c>
      <c r="D712" s="286">
        <v>0</v>
      </c>
      <c r="E712" s="287">
        <v>0</v>
      </c>
    </row>
    <row r="713" spans="1:5" ht="26.25">
      <c r="A713" s="284" t="s">
        <v>480</v>
      </c>
      <c r="B713" s="285" t="s">
        <v>481</v>
      </c>
      <c r="C713" s="286">
        <v>0</v>
      </c>
      <c r="D713" s="286">
        <v>0</v>
      </c>
      <c r="E713" s="287">
        <v>0</v>
      </c>
    </row>
    <row r="714" spans="1:5" ht="39">
      <c r="A714" s="284" t="s">
        <v>482</v>
      </c>
      <c r="B714" s="285" t="s">
        <v>483</v>
      </c>
      <c r="C714" s="286">
        <v>0</v>
      </c>
      <c r="D714" s="286">
        <v>0</v>
      </c>
      <c r="E714" s="287">
        <v>0</v>
      </c>
    </row>
    <row r="715" spans="1:5" ht="26.25">
      <c r="A715" s="284" t="s">
        <v>484</v>
      </c>
      <c r="B715" s="285" t="s">
        <v>485</v>
      </c>
      <c r="C715" s="286">
        <v>0</v>
      </c>
      <c r="D715" s="286">
        <v>0</v>
      </c>
      <c r="E715" s="287">
        <v>0</v>
      </c>
    </row>
    <row r="716" spans="1:5" ht="39">
      <c r="A716" s="284" t="s">
        <v>486</v>
      </c>
      <c r="B716" s="285" t="s">
        <v>487</v>
      </c>
      <c r="C716" s="286">
        <v>0</v>
      </c>
      <c r="D716" s="286">
        <v>0</v>
      </c>
      <c r="E716" s="287">
        <v>0</v>
      </c>
    </row>
    <row r="717" spans="1:5" ht="39">
      <c r="A717" s="281" t="s">
        <v>488</v>
      </c>
      <c r="B717" s="282" t="s">
        <v>489</v>
      </c>
      <c r="C717" s="288">
        <v>0</v>
      </c>
      <c r="D717" s="288">
        <v>0</v>
      </c>
      <c r="E717" s="289">
        <v>0</v>
      </c>
    </row>
    <row r="718" spans="1:5" ht="12.75">
      <c r="A718" s="284" t="s">
        <v>490</v>
      </c>
      <c r="B718" s="285" t="s">
        <v>491</v>
      </c>
      <c r="C718" s="286">
        <v>0</v>
      </c>
      <c r="D718" s="286">
        <v>0</v>
      </c>
      <c r="E718" s="287">
        <v>30</v>
      </c>
    </row>
    <row r="719" spans="1:5" ht="12.75">
      <c r="A719" s="284" t="s">
        <v>492</v>
      </c>
      <c r="B719" s="285" t="s">
        <v>493</v>
      </c>
      <c r="C719" s="286">
        <v>0</v>
      </c>
      <c r="D719" s="286">
        <v>0</v>
      </c>
      <c r="E719" s="287">
        <v>0</v>
      </c>
    </row>
    <row r="720" spans="1:5" ht="12.75">
      <c r="A720" s="284" t="s">
        <v>494</v>
      </c>
      <c r="B720" s="285" t="s">
        <v>495</v>
      </c>
      <c r="C720" s="286">
        <v>0</v>
      </c>
      <c r="D720" s="286">
        <v>0</v>
      </c>
      <c r="E720" s="287">
        <v>0</v>
      </c>
    </row>
    <row r="721" spans="1:5" ht="12.75">
      <c r="A721" s="284" t="s">
        <v>496</v>
      </c>
      <c r="B721" s="285" t="s">
        <v>497</v>
      </c>
      <c r="C721" s="286">
        <v>0</v>
      </c>
      <c r="D721" s="286">
        <v>0</v>
      </c>
      <c r="E721" s="287">
        <v>0</v>
      </c>
    </row>
    <row r="722" spans="1:5" ht="12.75">
      <c r="A722" s="284" t="s">
        <v>498</v>
      </c>
      <c r="B722" s="285" t="s">
        <v>499</v>
      </c>
      <c r="C722" s="286">
        <v>0</v>
      </c>
      <c r="D722" s="286">
        <v>0</v>
      </c>
      <c r="E722" s="287">
        <v>30</v>
      </c>
    </row>
    <row r="723" spans="1:5" ht="12.75">
      <c r="A723" s="284" t="s">
        <v>500</v>
      </c>
      <c r="B723" s="285" t="s">
        <v>501</v>
      </c>
      <c r="C723" s="286">
        <v>0</v>
      </c>
      <c r="D723" s="286">
        <v>0</v>
      </c>
      <c r="E723" s="287">
        <v>0</v>
      </c>
    </row>
    <row r="724" spans="1:5" ht="26.25">
      <c r="A724" s="284" t="s">
        <v>502</v>
      </c>
      <c r="B724" s="285" t="s">
        <v>503</v>
      </c>
      <c r="C724" s="286">
        <v>0</v>
      </c>
      <c r="D724" s="286">
        <v>0</v>
      </c>
      <c r="E724" s="287">
        <v>0</v>
      </c>
    </row>
    <row r="725" spans="1:5" ht="12.75">
      <c r="A725" s="284" t="s">
        <v>504</v>
      </c>
      <c r="B725" s="285" t="s">
        <v>505</v>
      </c>
      <c r="C725" s="286">
        <v>0</v>
      </c>
      <c r="D725" s="286">
        <v>0</v>
      </c>
      <c r="E725" s="287">
        <v>0</v>
      </c>
    </row>
    <row r="726" spans="1:5" ht="12.75">
      <c r="A726" s="284" t="s">
        <v>506</v>
      </c>
      <c r="B726" s="285" t="s">
        <v>507</v>
      </c>
      <c r="C726" s="286">
        <v>0</v>
      </c>
      <c r="D726" s="286">
        <v>0</v>
      </c>
      <c r="E726" s="287">
        <v>0</v>
      </c>
    </row>
    <row r="727" spans="1:5" ht="26.25">
      <c r="A727" s="284" t="s">
        <v>508</v>
      </c>
      <c r="B727" s="285" t="s">
        <v>509</v>
      </c>
      <c r="C727" s="286">
        <v>0</v>
      </c>
      <c r="D727" s="286">
        <v>0</v>
      </c>
      <c r="E727" s="287">
        <v>0</v>
      </c>
    </row>
    <row r="728" spans="1:5" ht="26.25">
      <c r="A728" s="284" t="s">
        <v>510</v>
      </c>
      <c r="B728" s="285" t="s">
        <v>511</v>
      </c>
      <c r="C728" s="286">
        <v>0</v>
      </c>
      <c r="D728" s="286">
        <v>0</v>
      </c>
      <c r="E728" s="287">
        <v>0</v>
      </c>
    </row>
    <row r="729" spans="1:5" ht="26.25">
      <c r="A729" s="284" t="s">
        <v>512</v>
      </c>
      <c r="B729" s="285" t="s">
        <v>513</v>
      </c>
      <c r="C729" s="286">
        <v>0</v>
      </c>
      <c r="D729" s="286">
        <v>0</v>
      </c>
      <c r="E729" s="287">
        <v>0</v>
      </c>
    </row>
    <row r="730" spans="1:5" ht="26.25">
      <c r="A730" s="281" t="s">
        <v>514</v>
      </c>
      <c r="B730" s="282" t="s">
        <v>515</v>
      </c>
      <c r="C730" s="288">
        <v>0</v>
      </c>
      <c r="D730" s="288">
        <v>0</v>
      </c>
      <c r="E730" s="289">
        <v>30</v>
      </c>
    </row>
    <row r="731" spans="1:5" ht="12.75">
      <c r="A731" s="281" t="s">
        <v>516</v>
      </c>
      <c r="B731" s="282" t="s">
        <v>517</v>
      </c>
      <c r="C731" s="288">
        <v>0</v>
      </c>
      <c r="D731" s="288">
        <v>0</v>
      </c>
      <c r="E731" s="289">
        <v>30</v>
      </c>
    </row>
    <row r="732" spans="1:5" ht="26.25">
      <c r="A732" s="281" t="s">
        <v>518</v>
      </c>
      <c r="B732" s="282" t="s">
        <v>519</v>
      </c>
      <c r="C732" s="288">
        <v>2324</v>
      </c>
      <c r="D732" s="288">
        <v>0</v>
      </c>
      <c r="E732" s="289">
        <v>2324</v>
      </c>
    </row>
    <row r="733" spans="1:5" ht="26.25">
      <c r="A733" s="284" t="s">
        <v>520</v>
      </c>
      <c r="B733" s="285" t="s">
        <v>521</v>
      </c>
      <c r="C733" s="286">
        <v>0</v>
      </c>
      <c r="D733" s="286">
        <v>0</v>
      </c>
      <c r="E733" s="287">
        <v>0</v>
      </c>
    </row>
    <row r="734" spans="1:5" ht="12.75">
      <c r="A734" s="284" t="s">
        <v>522</v>
      </c>
      <c r="B734" s="285" t="s">
        <v>523</v>
      </c>
      <c r="C734" s="286">
        <v>0</v>
      </c>
      <c r="D734" s="286">
        <v>0</v>
      </c>
      <c r="E734" s="287">
        <v>0</v>
      </c>
    </row>
    <row r="735" spans="1:5" ht="12.75">
      <c r="A735" s="284" t="s">
        <v>524</v>
      </c>
      <c r="B735" s="285" t="s">
        <v>525</v>
      </c>
      <c r="C735" s="286">
        <v>0</v>
      </c>
      <c r="D735" s="286">
        <v>0</v>
      </c>
      <c r="E735" s="287">
        <v>0</v>
      </c>
    </row>
    <row r="736" spans="1:5" ht="26.25">
      <c r="A736" s="281" t="s">
        <v>526</v>
      </c>
      <c r="B736" s="282" t="s">
        <v>527</v>
      </c>
      <c r="C736" s="288">
        <v>0</v>
      </c>
      <c r="D736" s="288">
        <v>0</v>
      </c>
      <c r="E736" s="289">
        <v>0</v>
      </c>
    </row>
    <row r="737" spans="1:5" ht="26.25">
      <c r="A737" s="281" t="s">
        <v>528</v>
      </c>
      <c r="B737" s="282" t="s">
        <v>529</v>
      </c>
      <c r="C737" s="288">
        <v>82771</v>
      </c>
      <c r="D737" s="288">
        <v>15005</v>
      </c>
      <c r="E737" s="289">
        <v>97927</v>
      </c>
    </row>
    <row r="738" spans="1:5" ht="12.75">
      <c r="A738" s="281" t="s">
        <v>365</v>
      </c>
      <c r="B738" s="282" t="s">
        <v>530</v>
      </c>
      <c r="C738" s="210"/>
      <c r="D738" s="210"/>
      <c r="E738" s="283"/>
    </row>
    <row r="739" spans="1:5" ht="12.75">
      <c r="A739" s="284" t="s">
        <v>531</v>
      </c>
      <c r="B739" s="285" t="s">
        <v>532</v>
      </c>
      <c r="C739" s="286">
        <v>82652</v>
      </c>
      <c r="D739" s="286">
        <v>0</v>
      </c>
      <c r="E739" s="287">
        <v>82652</v>
      </c>
    </row>
    <row r="740" spans="1:5" ht="12.75">
      <c r="A740" s="284" t="s">
        <v>533</v>
      </c>
      <c r="B740" s="285" t="s">
        <v>534</v>
      </c>
      <c r="C740" s="286">
        <v>0</v>
      </c>
      <c r="D740" s="286">
        <v>0</v>
      </c>
      <c r="E740" s="287">
        <v>17214</v>
      </c>
    </row>
    <row r="741" spans="1:5" ht="12.75">
      <c r="A741" s="284" t="s">
        <v>535</v>
      </c>
      <c r="B741" s="285" t="s">
        <v>536</v>
      </c>
      <c r="C741" s="286">
        <v>0</v>
      </c>
      <c r="D741" s="286">
        <v>0</v>
      </c>
      <c r="E741" s="287">
        <v>0</v>
      </c>
    </row>
    <row r="742" spans="1:5" ht="12.75">
      <c r="A742" s="284" t="s">
        <v>537</v>
      </c>
      <c r="B742" s="285" t="s">
        <v>538</v>
      </c>
      <c r="C742" s="286">
        <v>0</v>
      </c>
      <c r="D742" s="286">
        <v>0</v>
      </c>
      <c r="E742" s="287">
        <v>0</v>
      </c>
    </row>
    <row r="743" spans="1:5" ht="12.75">
      <c r="A743" s="284" t="s">
        <v>539</v>
      </c>
      <c r="B743" s="285" t="s">
        <v>540</v>
      </c>
      <c r="C743" s="286">
        <v>0</v>
      </c>
      <c r="D743" s="286">
        <v>0</v>
      </c>
      <c r="E743" s="287">
        <v>0</v>
      </c>
    </row>
    <row r="744" spans="1:5" ht="12.75">
      <c r="A744" s="284" t="s">
        <v>541</v>
      </c>
      <c r="B744" s="285" t="s">
        <v>542</v>
      </c>
      <c r="C744" s="286">
        <v>0</v>
      </c>
      <c r="D744" s="286">
        <v>0</v>
      </c>
      <c r="E744" s="287">
        <v>-20717</v>
      </c>
    </row>
    <row r="745" spans="1:5" ht="12.75">
      <c r="A745" s="281" t="s">
        <v>543</v>
      </c>
      <c r="B745" s="282" t="s">
        <v>544</v>
      </c>
      <c r="C745" s="288">
        <v>82652</v>
      </c>
      <c r="D745" s="288">
        <v>0</v>
      </c>
      <c r="E745" s="289">
        <v>79149</v>
      </c>
    </row>
    <row r="746" spans="1:5" ht="26.25">
      <c r="A746" s="284" t="s">
        <v>545</v>
      </c>
      <c r="B746" s="285" t="s">
        <v>546</v>
      </c>
      <c r="C746" s="286">
        <v>0</v>
      </c>
      <c r="D746" s="286">
        <v>0</v>
      </c>
      <c r="E746" s="287">
        <v>0</v>
      </c>
    </row>
    <row r="747" spans="1:5" ht="39">
      <c r="A747" s="284" t="s">
        <v>547</v>
      </c>
      <c r="B747" s="285" t="s">
        <v>548</v>
      </c>
      <c r="C747" s="286">
        <v>0</v>
      </c>
      <c r="D747" s="286">
        <v>0</v>
      </c>
      <c r="E747" s="287">
        <v>0</v>
      </c>
    </row>
    <row r="748" spans="1:5" ht="26.25">
      <c r="A748" s="284" t="s">
        <v>549</v>
      </c>
      <c r="B748" s="285" t="s">
        <v>550</v>
      </c>
      <c r="C748" s="286">
        <v>119</v>
      </c>
      <c r="D748" s="286">
        <v>-119</v>
      </c>
      <c r="E748" s="287">
        <v>0</v>
      </c>
    </row>
    <row r="749" spans="1:5" ht="26.25">
      <c r="A749" s="284" t="s">
        <v>551</v>
      </c>
      <c r="B749" s="285" t="s">
        <v>552</v>
      </c>
      <c r="C749" s="286">
        <v>0</v>
      </c>
      <c r="D749" s="286">
        <v>0</v>
      </c>
      <c r="E749" s="287">
        <v>0</v>
      </c>
    </row>
    <row r="750" spans="1:5" ht="26.25">
      <c r="A750" s="284" t="s">
        <v>553</v>
      </c>
      <c r="B750" s="285" t="s">
        <v>554</v>
      </c>
      <c r="C750" s="286">
        <v>0</v>
      </c>
      <c r="D750" s="286">
        <v>0</v>
      </c>
      <c r="E750" s="287">
        <v>0</v>
      </c>
    </row>
    <row r="751" spans="1:5" ht="39">
      <c r="A751" s="284" t="s">
        <v>555</v>
      </c>
      <c r="B751" s="285" t="s">
        <v>556</v>
      </c>
      <c r="C751" s="286">
        <v>0</v>
      </c>
      <c r="D751" s="286">
        <v>0</v>
      </c>
      <c r="E751" s="287">
        <v>0</v>
      </c>
    </row>
    <row r="752" spans="1:5" ht="26.25">
      <c r="A752" s="284" t="s">
        <v>557</v>
      </c>
      <c r="B752" s="285" t="s">
        <v>558</v>
      </c>
      <c r="C752" s="286">
        <v>0</v>
      </c>
      <c r="D752" s="286">
        <v>0</v>
      </c>
      <c r="E752" s="287">
        <v>0</v>
      </c>
    </row>
    <row r="753" spans="1:5" ht="26.25">
      <c r="A753" s="284" t="s">
        <v>559</v>
      </c>
      <c r="B753" s="285" t="s">
        <v>560</v>
      </c>
      <c r="C753" s="286">
        <v>0</v>
      </c>
      <c r="D753" s="286">
        <v>0</v>
      </c>
      <c r="E753" s="287">
        <v>0</v>
      </c>
    </row>
    <row r="754" spans="1:5" ht="26.25">
      <c r="A754" s="284" t="s">
        <v>561</v>
      </c>
      <c r="B754" s="285" t="s">
        <v>562</v>
      </c>
      <c r="C754" s="286">
        <v>0</v>
      </c>
      <c r="D754" s="286">
        <v>0</v>
      </c>
      <c r="E754" s="287">
        <v>0</v>
      </c>
    </row>
    <row r="755" spans="1:5" ht="39">
      <c r="A755" s="284" t="s">
        <v>563</v>
      </c>
      <c r="B755" s="285" t="s">
        <v>564</v>
      </c>
      <c r="C755" s="286">
        <v>0</v>
      </c>
      <c r="D755" s="286">
        <v>0</v>
      </c>
      <c r="E755" s="287">
        <v>0</v>
      </c>
    </row>
    <row r="756" spans="1:5" ht="26.25">
      <c r="A756" s="284" t="s">
        <v>565</v>
      </c>
      <c r="B756" s="285" t="s">
        <v>566</v>
      </c>
      <c r="C756" s="286">
        <v>0</v>
      </c>
      <c r="D756" s="286">
        <v>0</v>
      </c>
      <c r="E756" s="287">
        <v>0</v>
      </c>
    </row>
    <row r="757" spans="1:5" ht="39">
      <c r="A757" s="284" t="s">
        <v>567</v>
      </c>
      <c r="B757" s="285" t="s">
        <v>568</v>
      </c>
      <c r="C757" s="286">
        <v>0</v>
      </c>
      <c r="D757" s="286">
        <v>0</v>
      </c>
      <c r="E757" s="287">
        <v>0</v>
      </c>
    </row>
    <row r="758" spans="1:5" ht="26.25">
      <c r="A758" s="284" t="s">
        <v>569</v>
      </c>
      <c r="B758" s="285" t="s">
        <v>570</v>
      </c>
      <c r="C758" s="286">
        <v>0</v>
      </c>
      <c r="D758" s="286">
        <v>0</v>
      </c>
      <c r="E758" s="287">
        <v>0</v>
      </c>
    </row>
    <row r="759" spans="1:5" ht="39">
      <c r="A759" s="284" t="s">
        <v>571</v>
      </c>
      <c r="B759" s="285" t="s">
        <v>572</v>
      </c>
      <c r="C759" s="286">
        <v>0</v>
      </c>
      <c r="D759" s="286">
        <v>0</v>
      </c>
      <c r="E759" s="287">
        <v>0</v>
      </c>
    </row>
    <row r="760" spans="1:5" ht="26.25">
      <c r="A760" s="284" t="s">
        <v>573</v>
      </c>
      <c r="B760" s="285" t="s">
        <v>574</v>
      </c>
      <c r="C760" s="286">
        <v>0</v>
      </c>
      <c r="D760" s="286">
        <v>0</v>
      </c>
      <c r="E760" s="287">
        <v>0</v>
      </c>
    </row>
    <row r="761" spans="1:5" ht="26.25">
      <c r="A761" s="284" t="s">
        <v>575</v>
      </c>
      <c r="B761" s="285" t="s">
        <v>576</v>
      </c>
      <c r="C761" s="286">
        <v>0</v>
      </c>
      <c r="D761" s="286">
        <v>0</v>
      </c>
      <c r="E761" s="287">
        <v>0</v>
      </c>
    </row>
    <row r="762" spans="1:5" ht="26.25">
      <c r="A762" s="284" t="s">
        <v>577</v>
      </c>
      <c r="B762" s="285" t="s">
        <v>578</v>
      </c>
      <c r="C762" s="286">
        <v>0</v>
      </c>
      <c r="D762" s="286">
        <v>0</v>
      </c>
      <c r="E762" s="287">
        <v>0</v>
      </c>
    </row>
    <row r="763" spans="1:5" ht="39">
      <c r="A763" s="284" t="s">
        <v>579</v>
      </c>
      <c r="B763" s="285" t="s">
        <v>580</v>
      </c>
      <c r="C763" s="286">
        <v>0</v>
      </c>
      <c r="D763" s="286">
        <v>0</v>
      </c>
      <c r="E763" s="287">
        <v>0</v>
      </c>
    </row>
    <row r="764" spans="1:5" ht="26.25">
      <c r="A764" s="284" t="s">
        <v>581</v>
      </c>
      <c r="B764" s="285" t="s">
        <v>582</v>
      </c>
      <c r="C764" s="286">
        <v>0</v>
      </c>
      <c r="D764" s="286">
        <v>0</v>
      </c>
      <c r="E764" s="287">
        <v>0</v>
      </c>
    </row>
    <row r="765" spans="1:5" ht="26.25">
      <c r="A765" s="281" t="s">
        <v>583</v>
      </c>
      <c r="B765" s="282" t="s">
        <v>584</v>
      </c>
      <c r="C765" s="288">
        <v>119</v>
      </c>
      <c r="D765" s="288">
        <v>-119</v>
      </c>
      <c r="E765" s="289">
        <v>0</v>
      </c>
    </row>
    <row r="766" spans="1:5" ht="26.25">
      <c r="A766" s="284" t="s">
        <v>585</v>
      </c>
      <c r="B766" s="285" t="s">
        <v>586</v>
      </c>
      <c r="C766" s="286">
        <v>0</v>
      </c>
      <c r="D766" s="286">
        <v>0</v>
      </c>
      <c r="E766" s="287">
        <v>0</v>
      </c>
    </row>
    <row r="767" spans="1:5" ht="39">
      <c r="A767" s="284" t="s">
        <v>587</v>
      </c>
      <c r="B767" s="285" t="s">
        <v>588</v>
      </c>
      <c r="C767" s="286">
        <v>0</v>
      </c>
      <c r="D767" s="286">
        <v>0</v>
      </c>
      <c r="E767" s="287">
        <v>0</v>
      </c>
    </row>
    <row r="768" spans="1:5" ht="26.25">
      <c r="A768" s="284" t="s">
        <v>589</v>
      </c>
      <c r="B768" s="285" t="s">
        <v>590</v>
      </c>
      <c r="C768" s="286">
        <v>0</v>
      </c>
      <c r="D768" s="286">
        <v>0</v>
      </c>
      <c r="E768" s="287">
        <v>67</v>
      </c>
    </row>
    <row r="769" spans="1:5" ht="26.25">
      <c r="A769" s="284" t="s">
        <v>591</v>
      </c>
      <c r="B769" s="285" t="s">
        <v>592</v>
      </c>
      <c r="C769" s="286">
        <v>0</v>
      </c>
      <c r="D769" s="286">
        <v>0</v>
      </c>
      <c r="E769" s="287">
        <v>0</v>
      </c>
    </row>
    <row r="770" spans="1:5" ht="26.25">
      <c r="A770" s="284" t="s">
        <v>593</v>
      </c>
      <c r="B770" s="285" t="s">
        <v>594</v>
      </c>
      <c r="C770" s="286">
        <v>0</v>
      </c>
      <c r="D770" s="286">
        <v>0</v>
      </c>
      <c r="E770" s="287">
        <v>0</v>
      </c>
    </row>
    <row r="771" spans="1:5" ht="39">
      <c r="A771" s="284" t="s">
        <v>595</v>
      </c>
      <c r="B771" s="285" t="s">
        <v>596</v>
      </c>
      <c r="C771" s="286">
        <v>0</v>
      </c>
      <c r="D771" s="286">
        <v>0</v>
      </c>
      <c r="E771" s="287">
        <v>0</v>
      </c>
    </row>
    <row r="772" spans="1:5" ht="26.25">
      <c r="A772" s="284" t="s">
        <v>597</v>
      </c>
      <c r="B772" s="285" t="s">
        <v>598</v>
      </c>
      <c r="C772" s="286">
        <v>0</v>
      </c>
      <c r="D772" s="286">
        <v>0</v>
      </c>
      <c r="E772" s="287">
        <v>0</v>
      </c>
    </row>
    <row r="773" spans="1:5" ht="26.25">
      <c r="A773" s="284" t="s">
        <v>599</v>
      </c>
      <c r="B773" s="285" t="s">
        <v>600</v>
      </c>
      <c r="C773" s="286">
        <v>0</v>
      </c>
      <c r="D773" s="286">
        <v>0</v>
      </c>
      <c r="E773" s="287">
        <v>0</v>
      </c>
    </row>
    <row r="774" spans="1:5" ht="39">
      <c r="A774" s="284" t="s">
        <v>601</v>
      </c>
      <c r="B774" s="285" t="s">
        <v>602</v>
      </c>
      <c r="C774" s="286">
        <v>0</v>
      </c>
      <c r="D774" s="286">
        <v>0</v>
      </c>
      <c r="E774" s="287">
        <v>0</v>
      </c>
    </row>
    <row r="775" spans="1:5" ht="39">
      <c r="A775" s="284" t="s">
        <v>603</v>
      </c>
      <c r="B775" s="285" t="s">
        <v>604</v>
      </c>
      <c r="C775" s="286">
        <v>0</v>
      </c>
      <c r="D775" s="286">
        <v>0</v>
      </c>
      <c r="E775" s="287">
        <v>0</v>
      </c>
    </row>
    <row r="776" spans="1:5" ht="26.25">
      <c r="A776" s="284" t="s">
        <v>605</v>
      </c>
      <c r="B776" s="285" t="s">
        <v>606</v>
      </c>
      <c r="C776" s="286">
        <v>0</v>
      </c>
      <c r="D776" s="286">
        <v>0</v>
      </c>
      <c r="E776" s="287">
        <v>0</v>
      </c>
    </row>
    <row r="777" spans="1:5" ht="39">
      <c r="A777" s="284" t="s">
        <v>607</v>
      </c>
      <c r="B777" s="285" t="s">
        <v>608</v>
      </c>
      <c r="C777" s="286">
        <v>0</v>
      </c>
      <c r="D777" s="286">
        <v>0</v>
      </c>
      <c r="E777" s="287">
        <v>0</v>
      </c>
    </row>
    <row r="778" spans="1:5" ht="26.25">
      <c r="A778" s="284" t="s">
        <v>609</v>
      </c>
      <c r="B778" s="285" t="s">
        <v>610</v>
      </c>
      <c r="C778" s="286">
        <v>0</v>
      </c>
      <c r="D778" s="286">
        <v>0</v>
      </c>
      <c r="E778" s="287">
        <v>0</v>
      </c>
    </row>
    <row r="779" spans="1:5" ht="39">
      <c r="A779" s="284" t="s">
        <v>611</v>
      </c>
      <c r="B779" s="285" t="s">
        <v>612</v>
      </c>
      <c r="C779" s="286">
        <v>0</v>
      </c>
      <c r="D779" s="286">
        <v>0</v>
      </c>
      <c r="E779" s="287">
        <v>0</v>
      </c>
    </row>
    <row r="780" spans="1:5" ht="26.25">
      <c r="A780" s="284" t="s">
        <v>613</v>
      </c>
      <c r="B780" s="285" t="s">
        <v>614</v>
      </c>
      <c r="C780" s="286">
        <v>0</v>
      </c>
      <c r="D780" s="286">
        <v>0</v>
      </c>
      <c r="E780" s="287">
        <v>0</v>
      </c>
    </row>
    <row r="781" spans="1:5" ht="26.25">
      <c r="A781" s="284" t="s">
        <v>615</v>
      </c>
      <c r="B781" s="285" t="s">
        <v>616</v>
      </c>
      <c r="C781" s="286">
        <v>0</v>
      </c>
      <c r="D781" s="286">
        <v>0</v>
      </c>
      <c r="E781" s="287">
        <v>0</v>
      </c>
    </row>
    <row r="782" spans="1:5" ht="26.25">
      <c r="A782" s="284" t="s">
        <v>617</v>
      </c>
      <c r="B782" s="285" t="s">
        <v>618</v>
      </c>
      <c r="C782" s="286">
        <v>0</v>
      </c>
      <c r="D782" s="286">
        <v>0</v>
      </c>
      <c r="E782" s="287">
        <v>0</v>
      </c>
    </row>
    <row r="783" spans="1:5" ht="39">
      <c r="A783" s="284" t="s">
        <v>619</v>
      </c>
      <c r="B783" s="285" t="s">
        <v>620</v>
      </c>
      <c r="C783" s="286">
        <v>0</v>
      </c>
      <c r="D783" s="286">
        <v>0</v>
      </c>
      <c r="E783" s="287">
        <v>0</v>
      </c>
    </row>
    <row r="784" spans="1:5" ht="26.25">
      <c r="A784" s="284" t="s">
        <v>621</v>
      </c>
      <c r="B784" s="285" t="s">
        <v>622</v>
      </c>
      <c r="C784" s="286">
        <v>0</v>
      </c>
      <c r="D784" s="286">
        <v>0</v>
      </c>
      <c r="E784" s="287">
        <v>0</v>
      </c>
    </row>
    <row r="785" spans="1:5" ht="39">
      <c r="A785" s="281" t="s">
        <v>623</v>
      </c>
      <c r="B785" s="282" t="s">
        <v>624</v>
      </c>
      <c r="C785" s="288">
        <v>0</v>
      </c>
      <c r="D785" s="288">
        <v>0</v>
      </c>
      <c r="E785" s="289">
        <v>67</v>
      </c>
    </row>
    <row r="786" spans="1:5" ht="12.75">
      <c r="A786" s="284" t="s">
        <v>625</v>
      </c>
      <c r="B786" s="285" t="s">
        <v>626</v>
      </c>
      <c r="C786" s="286">
        <v>0</v>
      </c>
      <c r="D786" s="286">
        <v>0</v>
      </c>
      <c r="E786" s="287">
        <v>0</v>
      </c>
    </row>
    <row r="787" spans="1:5" ht="26.25">
      <c r="A787" s="284" t="s">
        <v>627</v>
      </c>
      <c r="B787" s="285" t="s">
        <v>628</v>
      </c>
      <c r="C787" s="286">
        <v>0</v>
      </c>
      <c r="D787" s="286">
        <v>0</v>
      </c>
      <c r="E787" s="287">
        <v>0</v>
      </c>
    </row>
    <row r="788" spans="1:5" ht="12.75">
      <c r="A788" s="284" t="s">
        <v>629</v>
      </c>
      <c r="B788" s="285" t="s">
        <v>630</v>
      </c>
      <c r="C788" s="286">
        <v>0</v>
      </c>
      <c r="D788" s="286">
        <v>0</v>
      </c>
      <c r="E788" s="287">
        <v>0</v>
      </c>
    </row>
    <row r="789" spans="1:5" ht="12.75">
      <c r="A789" s="284" t="s">
        <v>631</v>
      </c>
      <c r="B789" s="285" t="s">
        <v>632</v>
      </c>
      <c r="C789" s="286">
        <v>0</v>
      </c>
      <c r="D789" s="286">
        <v>0</v>
      </c>
      <c r="E789" s="287">
        <v>0</v>
      </c>
    </row>
    <row r="790" spans="1:5" ht="26.25">
      <c r="A790" s="284" t="s">
        <v>633</v>
      </c>
      <c r="B790" s="285" t="s">
        <v>634</v>
      </c>
      <c r="C790" s="286">
        <v>0</v>
      </c>
      <c r="D790" s="286">
        <v>0</v>
      </c>
      <c r="E790" s="287">
        <v>0</v>
      </c>
    </row>
    <row r="791" spans="1:5" ht="26.25">
      <c r="A791" s="284" t="s">
        <v>635</v>
      </c>
      <c r="B791" s="285" t="s">
        <v>636</v>
      </c>
      <c r="C791" s="286">
        <v>0</v>
      </c>
      <c r="D791" s="286">
        <v>0</v>
      </c>
      <c r="E791" s="287">
        <v>0</v>
      </c>
    </row>
    <row r="792" spans="1:5" ht="26.25">
      <c r="A792" s="284" t="s">
        <v>637</v>
      </c>
      <c r="B792" s="285" t="s">
        <v>638</v>
      </c>
      <c r="C792" s="286">
        <v>0</v>
      </c>
      <c r="D792" s="286">
        <v>0</v>
      </c>
      <c r="E792" s="287">
        <v>0</v>
      </c>
    </row>
    <row r="793" spans="1:5" ht="26.25">
      <c r="A793" s="284" t="s">
        <v>639</v>
      </c>
      <c r="B793" s="285" t="s">
        <v>640</v>
      </c>
      <c r="C793" s="286">
        <v>0</v>
      </c>
      <c r="D793" s="286">
        <v>0</v>
      </c>
      <c r="E793" s="287">
        <v>0</v>
      </c>
    </row>
    <row r="794" spans="1:5" ht="26.25">
      <c r="A794" s="281" t="s">
        <v>641</v>
      </c>
      <c r="B794" s="282" t="s">
        <v>642</v>
      </c>
      <c r="C794" s="288">
        <v>119</v>
      </c>
      <c r="D794" s="288">
        <v>-119</v>
      </c>
      <c r="E794" s="289">
        <v>67</v>
      </c>
    </row>
    <row r="795" spans="1:5" ht="26.25">
      <c r="A795" s="281" t="s">
        <v>643</v>
      </c>
      <c r="B795" s="282" t="s">
        <v>644</v>
      </c>
      <c r="C795" s="288">
        <v>0</v>
      </c>
      <c r="D795" s="288">
        <v>0</v>
      </c>
      <c r="E795" s="289">
        <v>0</v>
      </c>
    </row>
    <row r="796" spans="1:5" ht="26.25">
      <c r="A796" s="281" t="s">
        <v>645</v>
      </c>
      <c r="B796" s="282" t="s">
        <v>646</v>
      </c>
      <c r="C796" s="288">
        <v>0</v>
      </c>
      <c r="D796" s="288">
        <v>0</v>
      </c>
      <c r="E796" s="289">
        <v>0</v>
      </c>
    </row>
    <row r="797" spans="1:5" ht="26.25">
      <c r="A797" s="284" t="s">
        <v>647</v>
      </c>
      <c r="B797" s="285" t="s">
        <v>648</v>
      </c>
      <c r="C797" s="286">
        <v>0</v>
      </c>
      <c r="D797" s="286">
        <v>0</v>
      </c>
      <c r="E797" s="287">
        <v>0</v>
      </c>
    </row>
    <row r="798" spans="1:5" ht="12.75">
      <c r="A798" s="284" t="s">
        <v>649</v>
      </c>
      <c r="B798" s="285" t="s">
        <v>650</v>
      </c>
      <c r="C798" s="286">
        <v>0</v>
      </c>
      <c r="D798" s="286">
        <v>0</v>
      </c>
      <c r="E798" s="287">
        <v>18711</v>
      </c>
    </row>
    <row r="799" spans="1:5" ht="12.75">
      <c r="A799" s="284" t="s">
        <v>651</v>
      </c>
      <c r="B799" s="285" t="s">
        <v>652</v>
      </c>
      <c r="C799" s="286">
        <v>0</v>
      </c>
      <c r="D799" s="286">
        <v>0</v>
      </c>
      <c r="E799" s="287">
        <v>0</v>
      </c>
    </row>
    <row r="800" spans="1:5" ht="26.25">
      <c r="A800" s="281" t="s">
        <v>653</v>
      </c>
      <c r="B800" s="282" t="s">
        <v>654</v>
      </c>
      <c r="C800" s="288">
        <v>0</v>
      </c>
      <c r="D800" s="288">
        <v>0</v>
      </c>
      <c r="E800" s="289">
        <v>18711</v>
      </c>
    </row>
    <row r="801" spans="1:5" ht="27" thickBot="1">
      <c r="A801" s="290" t="s">
        <v>655</v>
      </c>
      <c r="B801" s="291" t="s">
        <v>656</v>
      </c>
      <c r="C801" s="292">
        <v>82771</v>
      </c>
      <c r="D801" s="292">
        <v>-119</v>
      </c>
      <c r="E801" s="293">
        <v>97927</v>
      </c>
    </row>
  </sheetData>
  <sheetProtection/>
  <mergeCells count="6">
    <mergeCell ref="A3:E3"/>
    <mergeCell ref="A163:E163"/>
    <mergeCell ref="A323:E323"/>
    <mergeCell ref="A483:E483"/>
    <mergeCell ref="A643:E643"/>
    <mergeCell ref="A1:E1"/>
  </mergeCells>
  <printOptions/>
  <pageMargins left="0.7" right="0.7" top="0.75" bottom="0.75" header="0.3" footer="0.3"/>
  <pageSetup horizontalDpi="600" verticalDpi="600" orientation="portrait" paperSize="9" scale="85" r:id="rId1"/>
  <rowBreaks count="4" manualBreakCount="4">
    <brk id="161" max="255" man="1"/>
    <brk id="321" max="255" man="1"/>
    <brk id="481" max="255" man="1"/>
    <brk id="6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F9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49.7109375" style="0" customWidth="1"/>
    <col min="3" max="3" width="15.28125" style="0" customWidth="1"/>
    <col min="4" max="4" width="16.8515625" style="0" customWidth="1"/>
    <col min="5" max="5" width="16.140625" style="0" customWidth="1"/>
    <col min="6" max="6" width="15.57421875" style="0" customWidth="1"/>
  </cols>
  <sheetData>
    <row r="2" spans="1:5" ht="12.75">
      <c r="A2" s="391" t="s">
        <v>976</v>
      </c>
      <c r="B2" s="422"/>
      <c r="C2" s="422"/>
      <c r="D2" s="422"/>
      <c r="E2" s="422"/>
    </row>
    <row r="4" ht="13.5" thickBot="1"/>
    <row r="5" spans="1:6" ht="15" customHeight="1">
      <c r="A5" s="495" t="s">
        <v>836</v>
      </c>
      <c r="B5" s="496"/>
      <c r="C5" s="496"/>
      <c r="D5" s="496"/>
      <c r="E5" s="496"/>
      <c r="F5" s="497"/>
    </row>
    <row r="6" spans="1:6" ht="135">
      <c r="A6" s="278"/>
      <c r="B6" s="279" t="s">
        <v>0</v>
      </c>
      <c r="C6" s="279" t="s">
        <v>678</v>
      </c>
      <c r="D6" s="279" t="s">
        <v>679</v>
      </c>
      <c r="E6" s="279" t="s">
        <v>680</v>
      </c>
      <c r="F6" s="280" t="s">
        <v>681</v>
      </c>
    </row>
    <row r="7" spans="1:6" ht="15">
      <c r="A7" s="278">
        <v>1</v>
      </c>
      <c r="B7" s="279">
        <v>2</v>
      </c>
      <c r="C7" s="279">
        <v>3</v>
      </c>
      <c r="D7" s="279">
        <v>4</v>
      </c>
      <c r="E7" s="279">
        <v>5</v>
      </c>
      <c r="F7" s="280">
        <v>6</v>
      </c>
    </row>
    <row r="8" spans="1:6" ht="12.75">
      <c r="A8" s="284" t="s">
        <v>318</v>
      </c>
      <c r="B8" s="285" t="s">
        <v>682</v>
      </c>
      <c r="C8" s="286">
        <v>0</v>
      </c>
      <c r="D8" s="286">
        <v>0</v>
      </c>
      <c r="E8" s="286">
        <v>0</v>
      </c>
      <c r="F8" s="287">
        <v>0</v>
      </c>
    </row>
    <row r="9" spans="1:6" ht="12.75">
      <c r="A9" s="284" t="s">
        <v>320</v>
      </c>
      <c r="B9" s="285" t="s">
        <v>683</v>
      </c>
      <c r="C9" s="286">
        <v>0</v>
      </c>
      <c r="D9" s="286">
        <v>0</v>
      </c>
      <c r="E9" s="286">
        <v>0</v>
      </c>
      <c r="F9" s="287">
        <v>0</v>
      </c>
    </row>
    <row r="10" spans="1:6" ht="52.5">
      <c r="A10" s="284" t="s">
        <v>322</v>
      </c>
      <c r="B10" s="285" t="s">
        <v>684</v>
      </c>
      <c r="C10" s="286">
        <v>3048000</v>
      </c>
      <c r="D10" s="286">
        <v>3048000</v>
      </c>
      <c r="E10" s="286">
        <v>0</v>
      </c>
      <c r="F10" s="287"/>
    </row>
    <row r="11" spans="1:6" ht="12.75">
      <c r="A11" s="284" t="s">
        <v>324</v>
      </c>
      <c r="B11" s="285" t="s">
        <v>685</v>
      </c>
      <c r="C11" s="286">
        <v>0</v>
      </c>
      <c r="D11" s="286">
        <v>0</v>
      </c>
      <c r="E11" s="286">
        <v>0</v>
      </c>
      <c r="F11" s="287">
        <v>0</v>
      </c>
    </row>
    <row r="12" spans="1:6" ht="12.75">
      <c r="A12" s="284" t="s">
        <v>326</v>
      </c>
      <c r="B12" s="285" t="s">
        <v>686</v>
      </c>
      <c r="C12" s="286">
        <v>0</v>
      </c>
      <c r="D12" s="286">
        <v>0</v>
      </c>
      <c r="E12" s="286">
        <v>0</v>
      </c>
      <c r="F12" s="287">
        <v>0</v>
      </c>
    </row>
    <row r="13" spans="1:6" ht="26.25">
      <c r="A13" s="284" t="s">
        <v>328</v>
      </c>
      <c r="B13" s="285" t="s">
        <v>687</v>
      </c>
      <c r="C13" s="286">
        <v>0</v>
      </c>
      <c r="D13" s="286">
        <v>0</v>
      </c>
      <c r="E13" s="286">
        <v>0</v>
      </c>
      <c r="F13" s="287">
        <v>0</v>
      </c>
    </row>
    <row r="14" spans="1:6" ht="26.25">
      <c r="A14" s="284" t="s">
        <v>330</v>
      </c>
      <c r="B14" s="285" t="s">
        <v>688</v>
      </c>
      <c r="C14" s="286">
        <v>0</v>
      </c>
      <c r="D14" s="286">
        <v>0</v>
      </c>
      <c r="E14" s="286">
        <v>0</v>
      </c>
      <c r="F14" s="287">
        <v>0</v>
      </c>
    </row>
    <row r="15" spans="1:6" ht="26.25">
      <c r="A15" s="284" t="s">
        <v>332</v>
      </c>
      <c r="B15" s="285" t="s">
        <v>689</v>
      </c>
      <c r="C15" s="286">
        <v>0</v>
      </c>
      <c r="D15" s="286">
        <v>0</v>
      </c>
      <c r="E15" s="286">
        <v>0</v>
      </c>
      <c r="F15" s="287">
        <v>0</v>
      </c>
    </row>
    <row r="16" spans="1:6" ht="26.25">
      <c r="A16" s="284" t="s">
        <v>334</v>
      </c>
      <c r="B16" s="285" t="s">
        <v>690</v>
      </c>
      <c r="C16" s="286">
        <v>0</v>
      </c>
      <c r="D16" s="286">
        <v>0</v>
      </c>
      <c r="E16" s="286">
        <v>0</v>
      </c>
      <c r="F16" s="287">
        <v>0</v>
      </c>
    </row>
    <row r="17" spans="1:6" ht="12.75">
      <c r="A17" s="284" t="s">
        <v>336</v>
      </c>
      <c r="B17" s="285" t="s">
        <v>691</v>
      </c>
      <c r="C17" s="286">
        <v>26500000</v>
      </c>
      <c r="D17" s="286">
        <v>21862000</v>
      </c>
      <c r="E17" s="286">
        <v>4638000</v>
      </c>
      <c r="F17" s="287">
        <v>0</v>
      </c>
    </row>
    <row r="18" spans="1:6" ht="26.25">
      <c r="A18" s="284" t="s">
        <v>338</v>
      </c>
      <c r="B18" s="285" t="s">
        <v>692</v>
      </c>
      <c r="C18" s="286">
        <v>0</v>
      </c>
      <c r="D18" s="286">
        <v>0</v>
      </c>
      <c r="E18" s="286">
        <v>0</v>
      </c>
      <c r="F18" s="287">
        <v>0</v>
      </c>
    </row>
    <row r="19" spans="1:6" ht="26.25">
      <c r="A19" s="284" t="s">
        <v>340</v>
      </c>
      <c r="B19" s="285" t="s">
        <v>693</v>
      </c>
      <c r="C19" s="286">
        <v>220000</v>
      </c>
      <c r="D19" s="286">
        <v>220000</v>
      </c>
      <c r="E19" s="286">
        <v>0</v>
      </c>
      <c r="F19" s="287">
        <v>0</v>
      </c>
    </row>
    <row r="20" spans="1:6" ht="12.75">
      <c r="A20" s="284" t="s">
        <v>342</v>
      </c>
      <c r="B20" s="285" t="s">
        <v>694</v>
      </c>
      <c r="C20" s="286">
        <v>955929</v>
      </c>
      <c r="D20" s="286">
        <v>955929</v>
      </c>
      <c r="E20" s="286">
        <v>0</v>
      </c>
      <c r="F20" s="287">
        <v>0</v>
      </c>
    </row>
    <row r="21" spans="1:6" ht="26.25">
      <c r="A21" s="284" t="s">
        <v>344</v>
      </c>
      <c r="B21" s="285" t="s">
        <v>695</v>
      </c>
      <c r="C21" s="286">
        <v>0</v>
      </c>
      <c r="D21" s="286">
        <v>0</v>
      </c>
      <c r="E21" s="286">
        <v>0</v>
      </c>
      <c r="F21" s="287">
        <v>0</v>
      </c>
    </row>
    <row r="22" spans="1:6" ht="12.75">
      <c r="A22" s="284" t="s">
        <v>346</v>
      </c>
      <c r="B22" s="285" t="s">
        <v>696</v>
      </c>
      <c r="C22" s="286">
        <v>0</v>
      </c>
      <c r="D22" s="286">
        <v>0</v>
      </c>
      <c r="E22" s="286">
        <v>0</v>
      </c>
      <c r="F22" s="287">
        <v>0</v>
      </c>
    </row>
    <row r="23" spans="1:6" ht="26.25">
      <c r="A23" s="284" t="s">
        <v>348</v>
      </c>
      <c r="B23" s="285" t="s">
        <v>697</v>
      </c>
      <c r="C23" s="286">
        <v>7620000</v>
      </c>
      <c r="D23" s="286">
        <v>0</v>
      </c>
      <c r="E23" s="286">
        <v>7620000</v>
      </c>
      <c r="F23" s="287">
        <v>0</v>
      </c>
    </row>
    <row r="24" spans="1:6" ht="12.75">
      <c r="A24" s="284" t="s">
        <v>350</v>
      </c>
      <c r="B24" s="285" t="s">
        <v>698</v>
      </c>
      <c r="C24" s="286">
        <v>1987046</v>
      </c>
      <c r="D24" s="286">
        <v>1987046</v>
      </c>
      <c r="E24" s="286">
        <v>0</v>
      </c>
      <c r="F24" s="287">
        <v>0</v>
      </c>
    </row>
    <row r="25" spans="1:6" ht="26.25">
      <c r="A25" s="284" t="s">
        <v>352</v>
      </c>
      <c r="B25" s="285" t="s">
        <v>699</v>
      </c>
      <c r="C25" s="286">
        <v>0</v>
      </c>
      <c r="D25" s="286">
        <v>0</v>
      </c>
      <c r="E25" s="286">
        <v>0</v>
      </c>
      <c r="F25" s="287">
        <v>0</v>
      </c>
    </row>
    <row r="26" spans="1:6" ht="26.25">
      <c r="A26" s="284" t="s">
        <v>354</v>
      </c>
      <c r="B26" s="285" t="s">
        <v>700</v>
      </c>
      <c r="C26" s="286">
        <v>0</v>
      </c>
      <c r="D26" s="286">
        <v>0</v>
      </c>
      <c r="E26" s="286">
        <v>0</v>
      </c>
      <c r="F26" s="287">
        <v>0</v>
      </c>
    </row>
    <row r="27" spans="1:6" ht="12.75">
      <c r="A27" s="284" t="s">
        <v>386</v>
      </c>
      <c r="B27" s="285" t="s">
        <v>701</v>
      </c>
      <c r="C27" s="286">
        <v>0</v>
      </c>
      <c r="D27" s="286">
        <v>0</v>
      </c>
      <c r="E27" s="286">
        <v>0</v>
      </c>
      <c r="F27" s="287">
        <v>0</v>
      </c>
    </row>
    <row r="28" spans="1:6" ht="26.25">
      <c r="A28" s="284" t="s">
        <v>388</v>
      </c>
      <c r="B28" s="285" t="s">
        <v>702</v>
      </c>
      <c r="C28" s="286">
        <v>0</v>
      </c>
      <c r="D28" s="286">
        <v>0</v>
      </c>
      <c r="E28" s="286">
        <v>0</v>
      </c>
      <c r="F28" s="287">
        <v>0</v>
      </c>
    </row>
    <row r="29" spans="1:6" ht="12.75">
      <c r="A29" s="281" t="s">
        <v>390</v>
      </c>
      <c r="B29" s="282" t="s">
        <v>703</v>
      </c>
      <c r="C29" s="288">
        <v>40330975</v>
      </c>
      <c r="D29" s="288">
        <f>SUM(D8:D28)</f>
        <v>28072975</v>
      </c>
      <c r="E29" s="288">
        <f>SUM(E8:E28)</f>
        <v>12258000</v>
      </c>
      <c r="F29" s="288">
        <f>SUM(F8:F28)</f>
        <v>0</v>
      </c>
    </row>
    <row r="30" spans="1:6" ht="12.75">
      <c r="A30" s="284" t="s">
        <v>392</v>
      </c>
      <c r="B30" s="285" t="s">
        <v>704</v>
      </c>
      <c r="C30" s="286">
        <v>82182241</v>
      </c>
      <c r="D30" s="382">
        <v>82182241</v>
      </c>
      <c r="E30" s="286">
        <v>0</v>
      </c>
      <c r="F30" s="287"/>
    </row>
    <row r="31" spans="1:6" ht="26.25">
      <c r="A31" s="284" t="s">
        <v>394</v>
      </c>
      <c r="B31" s="285" t="s">
        <v>705</v>
      </c>
      <c r="C31" s="286">
        <v>0</v>
      </c>
      <c r="D31" s="286">
        <v>0</v>
      </c>
      <c r="E31" s="286">
        <v>0</v>
      </c>
      <c r="F31" s="287">
        <v>0</v>
      </c>
    </row>
    <row r="32" spans="1:6" ht="12.75">
      <c r="A32" s="284" t="s">
        <v>396</v>
      </c>
      <c r="B32" s="285" t="s">
        <v>706</v>
      </c>
      <c r="C32" s="286">
        <v>0</v>
      </c>
      <c r="D32" s="286">
        <v>0</v>
      </c>
      <c r="E32" s="286">
        <v>0</v>
      </c>
      <c r="F32" s="287">
        <v>0</v>
      </c>
    </row>
    <row r="33" spans="1:6" ht="26.25">
      <c r="A33" s="284" t="s">
        <v>398</v>
      </c>
      <c r="B33" s="285" t="s">
        <v>707</v>
      </c>
      <c r="C33" s="286">
        <v>0</v>
      </c>
      <c r="D33" s="286">
        <v>0</v>
      </c>
      <c r="E33" s="286">
        <v>0</v>
      </c>
      <c r="F33" s="287">
        <v>0</v>
      </c>
    </row>
    <row r="34" spans="1:6" ht="26.25">
      <c r="A34" s="284" t="s">
        <v>400</v>
      </c>
      <c r="B34" s="285" t="s">
        <v>708</v>
      </c>
      <c r="C34" s="286">
        <v>14553240</v>
      </c>
      <c r="D34" s="286">
        <v>14553240</v>
      </c>
      <c r="E34" s="286">
        <v>0</v>
      </c>
      <c r="F34" s="287">
        <v>0</v>
      </c>
    </row>
    <row r="35" spans="1:6" ht="26.25">
      <c r="A35" s="284" t="s">
        <v>402</v>
      </c>
      <c r="B35" s="285" t="s">
        <v>709</v>
      </c>
      <c r="C35" s="286">
        <v>0</v>
      </c>
      <c r="D35" s="286">
        <v>0</v>
      </c>
      <c r="E35" s="286">
        <v>0</v>
      </c>
      <c r="F35" s="287">
        <v>0</v>
      </c>
    </row>
    <row r="36" spans="1:6" ht="26.25">
      <c r="A36" s="284" t="s">
        <v>404</v>
      </c>
      <c r="B36" s="285" t="s">
        <v>710</v>
      </c>
      <c r="C36" s="286">
        <v>0</v>
      </c>
      <c r="D36" s="286">
        <v>0</v>
      </c>
      <c r="E36" s="286">
        <v>0</v>
      </c>
      <c r="F36" s="287">
        <v>0</v>
      </c>
    </row>
    <row r="37" spans="1:6" ht="26.25">
      <c r="A37" s="284" t="s">
        <v>406</v>
      </c>
      <c r="B37" s="285" t="s">
        <v>711</v>
      </c>
      <c r="C37" s="286">
        <v>0</v>
      </c>
      <c r="D37" s="286">
        <v>0</v>
      </c>
      <c r="E37" s="286">
        <v>0</v>
      </c>
      <c r="F37" s="287">
        <v>0</v>
      </c>
    </row>
    <row r="38" spans="1:6" ht="26.25">
      <c r="A38" s="284" t="s">
        <v>408</v>
      </c>
      <c r="B38" s="285" t="s">
        <v>712</v>
      </c>
      <c r="C38" s="286">
        <v>0</v>
      </c>
      <c r="D38" s="286">
        <v>0</v>
      </c>
      <c r="E38" s="286">
        <v>0</v>
      </c>
      <c r="F38" s="287">
        <v>0</v>
      </c>
    </row>
    <row r="39" spans="1:6" ht="26.25">
      <c r="A39" s="281" t="s">
        <v>410</v>
      </c>
      <c r="B39" s="282" t="s">
        <v>713</v>
      </c>
      <c r="C39" s="288">
        <v>14553240</v>
      </c>
      <c r="D39" s="288">
        <f>SUM(D31:D38)</f>
        <v>14553240</v>
      </c>
      <c r="E39" s="288">
        <f>SUM(E31:E38)</f>
        <v>0</v>
      </c>
      <c r="F39" s="288">
        <f>SUM(F31:F38)</f>
        <v>0</v>
      </c>
    </row>
    <row r="40" spans="1:6" ht="26.25">
      <c r="A40" s="284" t="s">
        <v>412</v>
      </c>
      <c r="B40" s="285" t="s">
        <v>714</v>
      </c>
      <c r="C40" s="286">
        <v>0</v>
      </c>
      <c r="D40" s="286">
        <v>0</v>
      </c>
      <c r="E40" s="286">
        <v>0</v>
      </c>
      <c r="F40" s="287">
        <v>0</v>
      </c>
    </row>
    <row r="41" spans="1:6" ht="26.25">
      <c r="A41" s="284" t="s">
        <v>414</v>
      </c>
      <c r="B41" s="285" t="s">
        <v>715</v>
      </c>
      <c r="C41" s="286">
        <v>0</v>
      </c>
      <c r="D41" s="286">
        <v>0</v>
      </c>
      <c r="E41" s="286">
        <v>0</v>
      </c>
      <c r="F41" s="287">
        <v>0</v>
      </c>
    </row>
    <row r="42" spans="1:6" ht="26.25">
      <c r="A42" s="284" t="s">
        <v>416</v>
      </c>
      <c r="B42" s="285" t="s">
        <v>716</v>
      </c>
      <c r="C42" s="286">
        <v>0</v>
      </c>
      <c r="D42" s="286">
        <v>0</v>
      </c>
      <c r="E42" s="286">
        <v>0</v>
      </c>
      <c r="F42" s="287">
        <v>0</v>
      </c>
    </row>
    <row r="43" spans="1:6" ht="26.25">
      <c r="A43" s="284" t="s">
        <v>418</v>
      </c>
      <c r="B43" s="285" t="s">
        <v>717</v>
      </c>
      <c r="C43" s="286">
        <v>0</v>
      </c>
      <c r="D43" s="286">
        <v>0</v>
      </c>
      <c r="E43" s="286">
        <v>0</v>
      </c>
      <c r="F43" s="287">
        <v>0</v>
      </c>
    </row>
    <row r="44" spans="1:6" ht="26.25">
      <c r="A44" s="284" t="s">
        <v>420</v>
      </c>
      <c r="B44" s="285" t="s">
        <v>718</v>
      </c>
      <c r="C44" s="286">
        <v>0</v>
      </c>
      <c r="D44" s="286">
        <v>0</v>
      </c>
      <c r="E44" s="286">
        <v>0</v>
      </c>
      <c r="F44" s="287">
        <v>0</v>
      </c>
    </row>
    <row r="45" spans="1:6" ht="26.25">
      <c r="A45" s="284" t="s">
        <v>422</v>
      </c>
      <c r="B45" s="285" t="s">
        <v>719</v>
      </c>
      <c r="C45" s="286">
        <v>0</v>
      </c>
      <c r="D45" s="286">
        <v>0</v>
      </c>
      <c r="E45" s="286">
        <v>0</v>
      </c>
      <c r="F45" s="287">
        <v>0</v>
      </c>
    </row>
    <row r="46" spans="1:6" ht="12.75">
      <c r="A46" s="284" t="s">
        <v>424</v>
      </c>
      <c r="B46" s="285" t="s">
        <v>720</v>
      </c>
      <c r="C46" s="286">
        <v>0</v>
      </c>
      <c r="D46" s="286">
        <v>0</v>
      </c>
      <c r="E46" s="286">
        <v>0</v>
      </c>
      <c r="F46" s="287">
        <v>0</v>
      </c>
    </row>
    <row r="47" spans="1:6" ht="12.75">
      <c r="A47" s="284" t="s">
        <v>426</v>
      </c>
      <c r="B47" s="285" t="s">
        <v>721</v>
      </c>
      <c r="C47" s="286">
        <v>0</v>
      </c>
      <c r="D47" s="286">
        <v>0</v>
      </c>
      <c r="E47" s="286">
        <v>0</v>
      </c>
      <c r="F47" s="287">
        <v>0</v>
      </c>
    </row>
    <row r="48" spans="1:6" ht="12.75">
      <c r="A48" s="284" t="s">
        <v>428</v>
      </c>
      <c r="B48" s="285" t="s">
        <v>722</v>
      </c>
      <c r="C48" s="286">
        <v>0</v>
      </c>
      <c r="D48" s="286">
        <v>0</v>
      </c>
      <c r="E48" s="286">
        <v>0</v>
      </c>
      <c r="F48" s="287">
        <v>0</v>
      </c>
    </row>
    <row r="49" spans="1:6" ht="12.75">
      <c r="A49" s="284" t="s">
        <v>430</v>
      </c>
      <c r="B49" s="285" t="s">
        <v>723</v>
      </c>
      <c r="C49" s="286">
        <v>0</v>
      </c>
      <c r="D49" s="286">
        <v>0</v>
      </c>
      <c r="E49" s="286">
        <v>0</v>
      </c>
      <c r="F49" s="287">
        <v>0</v>
      </c>
    </row>
    <row r="50" spans="1:6" ht="39">
      <c r="A50" s="281" t="s">
        <v>432</v>
      </c>
      <c r="B50" s="282" t="s">
        <v>724</v>
      </c>
      <c r="C50" s="288">
        <v>0</v>
      </c>
      <c r="D50" s="288">
        <v>0</v>
      </c>
      <c r="E50" s="288">
        <v>0</v>
      </c>
      <c r="F50" s="289">
        <v>0</v>
      </c>
    </row>
    <row r="51" spans="1:6" ht="12.75">
      <c r="A51" s="284" t="s">
        <v>434</v>
      </c>
      <c r="B51" s="285" t="s">
        <v>725</v>
      </c>
      <c r="C51" s="286">
        <v>0</v>
      </c>
      <c r="D51" s="286">
        <v>0</v>
      </c>
      <c r="E51" s="286">
        <v>0</v>
      </c>
      <c r="F51" s="287">
        <v>0</v>
      </c>
    </row>
    <row r="52" spans="1:6" ht="12.75">
      <c r="A52" s="284" t="s">
        <v>436</v>
      </c>
      <c r="B52" s="285" t="s">
        <v>726</v>
      </c>
      <c r="C52" s="286">
        <v>0</v>
      </c>
      <c r="D52" s="286">
        <v>0</v>
      </c>
      <c r="E52" s="286">
        <v>0</v>
      </c>
      <c r="F52" s="287">
        <v>0</v>
      </c>
    </row>
    <row r="53" spans="1:6" ht="39">
      <c r="A53" s="284" t="s">
        <v>438</v>
      </c>
      <c r="B53" s="285" t="s">
        <v>727</v>
      </c>
      <c r="C53" s="286">
        <v>0</v>
      </c>
      <c r="D53" s="286">
        <v>0</v>
      </c>
      <c r="E53" s="286">
        <v>0</v>
      </c>
      <c r="F53" s="287">
        <v>0</v>
      </c>
    </row>
    <row r="54" spans="1:6" ht="26.25">
      <c r="A54" s="284" t="s">
        <v>440</v>
      </c>
      <c r="B54" s="285" t="s">
        <v>728</v>
      </c>
      <c r="C54" s="286">
        <v>136155000</v>
      </c>
      <c r="D54" s="286">
        <v>136155000</v>
      </c>
      <c r="E54" s="286">
        <v>0</v>
      </c>
      <c r="F54" s="287">
        <v>0</v>
      </c>
    </row>
    <row r="55" spans="1:6" ht="26.25">
      <c r="A55" s="284" t="s">
        <v>442</v>
      </c>
      <c r="B55" s="285" t="s">
        <v>729</v>
      </c>
      <c r="C55" s="286">
        <v>7076044</v>
      </c>
      <c r="D55" s="286">
        <v>7076044</v>
      </c>
      <c r="E55" s="286">
        <v>0</v>
      </c>
      <c r="F55" s="287">
        <v>0</v>
      </c>
    </row>
    <row r="56" spans="1:6" ht="26.25">
      <c r="A56" s="284" t="s">
        <v>444</v>
      </c>
      <c r="B56" s="285" t="s">
        <v>730</v>
      </c>
      <c r="C56" s="286">
        <v>0</v>
      </c>
      <c r="D56" s="286">
        <v>0</v>
      </c>
      <c r="E56" s="286">
        <v>0</v>
      </c>
      <c r="F56" s="287">
        <v>0</v>
      </c>
    </row>
    <row r="57" spans="1:6" ht="26.25">
      <c r="A57" s="284" t="s">
        <v>446</v>
      </c>
      <c r="B57" s="285" t="s">
        <v>731</v>
      </c>
      <c r="C57" s="286">
        <v>0</v>
      </c>
      <c r="D57" s="286">
        <v>0</v>
      </c>
      <c r="E57" s="286">
        <v>0</v>
      </c>
      <c r="F57" s="287">
        <v>0</v>
      </c>
    </row>
    <row r="58" spans="1:6" ht="52.5">
      <c r="A58" s="284" t="s">
        <v>448</v>
      </c>
      <c r="B58" s="285" t="s">
        <v>732</v>
      </c>
      <c r="C58" s="286">
        <v>0</v>
      </c>
      <c r="D58" s="286">
        <v>0</v>
      </c>
      <c r="E58" s="286">
        <v>0</v>
      </c>
      <c r="F58" s="287">
        <v>0</v>
      </c>
    </row>
    <row r="59" spans="1:6" ht="26.25">
      <c r="A59" s="284" t="s">
        <v>450</v>
      </c>
      <c r="B59" s="285" t="s">
        <v>733</v>
      </c>
      <c r="C59" s="286">
        <v>0</v>
      </c>
      <c r="D59" s="286">
        <v>0</v>
      </c>
      <c r="E59" s="286">
        <v>0</v>
      </c>
      <c r="F59" s="287">
        <v>0</v>
      </c>
    </row>
    <row r="60" spans="1:6" ht="26.25">
      <c r="A60" s="284" t="s">
        <v>452</v>
      </c>
      <c r="B60" s="285" t="s">
        <v>734</v>
      </c>
      <c r="C60" s="286">
        <v>0</v>
      </c>
      <c r="D60" s="286">
        <v>0</v>
      </c>
      <c r="E60" s="286">
        <v>0</v>
      </c>
      <c r="F60" s="287">
        <v>0</v>
      </c>
    </row>
    <row r="61" spans="1:6" ht="26.25">
      <c r="A61" s="284" t="s">
        <v>454</v>
      </c>
      <c r="B61" s="285" t="s">
        <v>735</v>
      </c>
      <c r="C61" s="286">
        <v>10753653</v>
      </c>
      <c r="D61" s="286">
        <v>10753653</v>
      </c>
      <c r="E61" s="286">
        <v>0</v>
      </c>
      <c r="F61" s="287">
        <v>0</v>
      </c>
    </row>
    <row r="62" spans="1:6" ht="39">
      <c r="A62" s="284" t="s">
        <v>456</v>
      </c>
      <c r="B62" s="285" t="s">
        <v>736</v>
      </c>
      <c r="C62" s="286">
        <v>0</v>
      </c>
      <c r="D62" s="286">
        <v>0</v>
      </c>
      <c r="E62" s="286">
        <v>0</v>
      </c>
      <c r="F62" s="287">
        <v>0</v>
      </c>
    </row>
    <row r="63" spans="1:6" ht="26.25">
      <c r="A63" s="284" t="s">
        <v>458</v>
      </c>
      <c r="B63" s="285" t="s">
        <v>737</v>
      </c>
      <c r="C63" s="286">
        <v>0</v>
      </c>
      <c r="D63" s="286">
        <v>0</v>
      </c>
      <c r="E63" s="286">
        <v>0</v>
      </c>
      <c r="F63" s="287">
        <v>0</v>
      </c>
    </row>
    <row r="64" spans="1:6" ht="39">
      <c r="A64" s="284" t="s">
        <v>460</v>
      </c>
      <c r="B64" s="285" t="s">
        <v>738</v>
      </c>
      <c r="C64" s="286">
        <v>0</v>
      </c>
      <c r="D64" s="286">
        <v>0</v>
      </c>
      <c r="E64" s="286">
        <v>0</v>
      </c>
      <c r="F64" s="287">
        <v>0</v>
      </c>
    </row>
    <row r="65" spans="1:6" ht="39">
      <c r="A65" s="284" t="s">
        <v>462</v>
      </c>
      <c r="B65" s="285" t="s">
        <v>739</v>
      </c>
      <c r="C65" s="286">
        <v>0</v>
      </c>
      <c r="D65" s="286">
        <v>0</v>
      </c>
      <c r="E65" s="286">
        <v>0</v>
      </c>
      <c r="F65" s="287">
        <v>0</v>
      </c>
    </row>
    <row r="66" spans="1:6" ht="12.75">
      <c r="A66" s="284" t="s">
        <v>464</v>
      </c>
      <c r="B66" s="285" t="s">
        <v>740</v>
      </c>
      <c r="C66" s="286">
        <v>0</v>
      </c>
      <c r="D66" s="286">
        <v>0</v>
      </c>
      <c r="E66" s="286">
        <v>0</v>
      </c>
      <c r="F66" s="287">
        <v>0</v>
      </c>
    </row>
    <row r="67" spans="1:6" ht="26.25">
      <c r="A67" s="284" t="s">
        <v>466</v>
      </c>
      <c r="B67" s="285" t="s">
        <v>741</v>
      </c>
      <c r="C67" s="286">
        <v>9900000</v>
      </c>
      <c r="D67" s="286">
        <v>0</v>
      </c>
      <c r="E67" s="286">
        <v>9900000</v>
      </c>
      <c r="F67" s="287">
        <v>0</v>
      </c>
    </row>
    <row r="68" spans="1:6" ht="26.25">
      <c r="A68" s="284" t="s">
        <v>468</v>
      </c>
      <c r="B68" s="285" t="s">
        <v>742</v>
      </c>
      <c r="C68" s="286">
        <v>0</v>
      </c>
      <c r="D68" s="286">
        <v>0</v>
      </c>
      <c r="E68" s="286">
        <v>0</v>
      </c>
      <c r="F68" s="287">
        <v>0</v>
      </c>
    </row>
    <row r="69" spans="1:6" ht="26.25">
      <c r="A69" s="284" t="s">
        <v>470</v>
      </c>
      <c r="B69" s="285" t="s">
        <v>743</v>
      </c>
      <c r="C69" s="286">
        <v>0</v>
      </c>
      <c r="D69" s="286">
        <v>0</v>
      </c>
      <c r="E69" s="286">
        <v>0</v>
      </c>
      <c r="F69" s="287">
        <v>0</v>
      </c>
    </row>
    <row r="70" spans="1:6" ht="26.25">
      <c r="A70" s="284" t="s">
        <v>472</v>
      </c>
      <c r="B70" s="285" t="s">
        <v>744</v>
      </c>
      <c r="C70" s="286">
        <v>0</v>
      </c>
      <c r="D70" s="286">
        <v>0</v>
      </c>
      <c r="E70" s="286">
        <v>0</v>
      </c>
      <c r="F70" s="287">
        <v>0</v>
      </c>
    </row>
    <row r="71" spans="1:6" ht="39">
      <c r="A71" s="284" t="s">
        <v>474</v>
      </c>
      <c r="B71" s="285" t="s">
        <v>745</v>
      </c>
      <c r="C71" s="286">
        <v>0</v>
      </c>
      <c r="D71" s="286">
        <v>0</v>
      </c>
      <c r="E71" s="286">
        <v>0</v>
      </c>
      <c r="F71" s="287">
        <v>0</v>
      </c>
    </row>
    <row r="72" spans="1:6" ht="26.25">
      <c r="A72" s="284" t="s">
        <v>476</v>
      </c>
      <c r="B72" s="285" t="s">
        <v>746</v>
      </c>
      <c r="C72" s="286">
        <v>0</v>
      </c>
      <c r="D72" s="286">
        <v>0</v>
      </c>
      <c r="E72" s="286">
        <v>0</v>
      </c>
      <c r="F72" s="287">
        <v>0</v>
      </c>
    </row>
    <row r="73" spans="1:6" ht="39">
      <c r="A73" s="284" t="s">
        <v>478</v>
      </c>
      <c r="B73" s="285" t="s">
        <v>747</v>
      </c>
      <c r="C73" s="286">
        <v>0</v>
      </c>
      <c r="D73" s="286">
        <v>0</v>
      </c>
      <c r="E73" s="286">
        <v>0</v>
      </c>
      <c r="F73" s="287">
        <v>0</v>
      </c>
    </row>
    <row r="74" spans="1:6" ht="26.25">
      <c r="A74" s="284" t="s">
        <v>480</v>
      </c>
      <c r="B74" s="285" t="s">
        <v>748</v>
      </c>
      <c r="C74" s="286">
        <v>0</v>
      </c>
      <c r="D74" s="286">
        <v>0</v>
      </c>
      <c r="E74" s="286">
        <v>0</v>
      </c>
      <c r="F74" s="287">
        <v>0</v>
      </c>
    </row>
    <row r="75" spans="1:6" ht="26.25">
      <c r="A75" s="284" t="s">
        <v>482</v>
      </c>
      <c r="B75" s="285" t="s">
        <v>749</v>
      </c>
      <c r="C75" s="286">
        <v>0</v>
      </c>
      <c r="D75" s="286">
        <v>0</v>
      </c>
      <c r="E75" s="286">
        <v>0</v>
      </c>
      <c r="F75" s="287">
        <v>0</v>
      </c>
    </row>
    <row r="76" spans="1:6" ht="26.25">
      <c r="A76" s="284" t="s">
        <v>484</v>
      </c>
      <c r="B76" s="285" t="s">
        <v>750</v>
      </c>
      <c r="C76" s="286">
        <v>0</v>
      </c>
      <c r="D76" s="286">
        <v>0</v>
      </c>
      <c r="E76" s="286">
        <v>0</v>
      </c>
      <c r="F76" s="287">
        <v>0</v>
      </c>
    </row>
    <row r="77" spans="1:6" ht="26.25">
      <c r="A77" s="284" t="s">
        <v>486</v>
      </c>
      <c r="B77" s="285" t="s">
        <v>751</v>
      </c>
      <c r="C77" s="286">
        <v>0</v>
      </c>
      <c r="D77" s="286">
        <v>0</v>
      </c>
      <c r="E77" s="286">
        <v>0</v>
      </c>
      <c r="F77" s="287">
        <v>0</v>
      </c>
    </row>
    <row r="78" spans="1:6" ht="39">
      <c r="A78" s="284" t="s">
        <v>488</v>
      </c>
      <c r="B78" s="285" t="s">
        <v>752</v>
      </c>
      <c r="C78" s="286">
        <v>0</v>
      </c>
      <c r="D78" s="286">
        <v>0</v>
      </c>
      <c r="E78" s="286">
        <v>0</v>
      </c>
      <c r="F78" s="287">
        <v>0</v>
      </c>
    </row>
    <row r="79" spans="1:6" ht="26.25">
      <c r="A79" s="284" t="s">
        <v>490</v>
      </c>
      <c r="B79" s="285" t="s">
        <v>753</v>
      </c>
      <c r="C79" s="286">
        <v>0</v>
      </c>
      <c r="D79" s="286">
        <v>0</v>
      </c>
      <c r="E79" s="286">
        <v>0</v>
      </c>
      <c r="F79" s="287">
        <v>0</v>
      </c>
    </row>
    <row r="80" spans="1:6" ht="26.25">
      <c r="A80" s="284" t="s">
        <v>492</v>
      </c>
      <c r="B80" s="285" t="s">
        <v>754</v>
      </c>
      <c r="C80" s="286">
        <v>0</v>
      </c>
      <c r="D80" s="286">
        <v>0</v>
      </c>
      <c r="E80" s="286">
        <v>0</v>
      </c>
      <c r="F80" s="287">
        <v>0</v>
      </c>
    </row>
    <row r="81" spans="1:6" ht="26.25">
      <c r="A81" s="284" t="s">
        <v>494</v>
      </c>
      <c r="B81" s="285" t="s">
        <v>755</v>
      </c>
      <c r="C81" s="286">
        <v>0</v>
      </c>
      <c r="D81" s="286">
        <v>0</v>
      </c>
      <c r="E81" s="286">
        <v>0</v>
      </c>
      <c r="F81" s="287">
        <v>0</v>
      </c>
    </row>
    <row r="82" spans="1:6" ht="26.25">
      <c r="A82" s="284" t="s">
        <v>496</v>
      </c>
      <c r="B82" s="285" t="s">
        <v>756</v>
      </c>
      <c r="C82" s="286">
        <v>0</v>
      </c>
      <c r="D82" s="286">
        <v>0</v>
      </c>
      <c r="E82" s="286">
        <v>0</v>
      </c>
      <c r="F82" s="287">
        <v>0</v>
      </c>
    </row>
    <row r="83" spans="1:6" ht="26.25">
      <c r="A83" s="284" t="s">
        <v>498</v>
      </c>
      <c r="B83" s="285" t="s">
        <v>757</v>
      </c>
      <c r="C83" s="286">
        <v>0</v>
      </c>
      <c r="D83" s="286">
        <v>0</v>
      </c>
      <c r="E83" s="286">
        <v>0</v>
      </c>
      <c r="F83" s="287">
        <v>0</v>
      </c>
    </row>
    <row r="84" spans="1:6" ht="26.25">
      <c r="A84" s="284" t="s">
        <v>500</v>
      </c>
      <c r="B84" s="285" t="s">
        <v>758</v>
      </c>
      <c r="C84" s="286">
        <v>0</v>
      </c>
      <c r="D84" s="286">
        <v>0</v>
      </c>
      <c r="E84" s="286">
        <v>0</v>
      </c>
      <c r="F84" s="287">
        <v>0</v>
      </c>
    </row>
    <row r="85" spans="1:6" ht="39">
      <c r="A85" s="284" t="s">
        <v>502</v>
      </c>
      <c r="B85" s="285" t="s">
        <v>759</v>
      </c>
      <c r="C85" s="286">
        <v>0</v>
      </c>
      <c r="D85" s="286">
        <v>0</v>
      </c>
      <c r="E85" s="286">
        <v>0</v>
      </c>
      <c r="F85" s="287">
        <v>0</v>
      </c>
    </row>
    <row r="86" spans="1:6" ht="26.25">
      <c r="A86" s="284" t="s">
        <v>504</v>
      </c>
      <c r="B86" s="285" t="s">
        <v>760</v>
      </c>
      <c r="C86" s="286">
        <v>0</v>
      </c>
      <c r="D86" s="286">
        <v>0</v>
      </c>
      <c r="E86" s="286">
        <v>0</v>
      </c>
      <c r="F86" s="287">
        <v>0</v>
      </c>
    </row>
    <row r="87" spans="1:6" ht="26.25">
      <c r="A87" s="284" t="s">
        <v>506</v>
      </c>
      <c r="B87" s="285" t="s">
        <v>761</v>
      </c>
      <c r="C87" s="286">
        <v>0</v>
      </c>
      <c r="D87" s="286">
        <v>0</v>
      </c>
      <c r="E87" s="286">
        <v>0</v>
      </c>
      <c r="F87" s="287">
        <v>0</v>
      </c>
    </row>
    <row r="88" spans="1:6" ht="27" thickBot="1">
      <c r="A88" s="331" t="s">
        <v>508</v>
      </c>
      <c r="B88" s="332" t="s">
        <v>762</v>
      </c>
      <c r="C88" s="333">
        <v>0</v>
      </c>
      <c r="D88" s="333">
        <v>0</v>
      </c>
      <c r="E88" s="333">
        <v>0</v>
      </c>
      <c r="F88" s="334">
        <v>0</v>
      </c>
    </row>
    <row r="89" ht="12.75">
      <c r="B89" s="330"/>
    </row>
    <row r="90" ht="12.75">
      <c r="B90" s="330"/>
    </row>
  </sheetData>
  <sheetProtection/>
  <mergeCells count="2">
    <mergeCell ref="A5:F5"/>
    <mergeCell ref="A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47.7109375" style="0" customWidth="1"/>
    <col min="3" max="3" width="13.57421875" style="0" customWidth="1"/>
    <col min="4" max="4" width="15.57421875" style="0" customWidth="1"/>
    <col min="5" max="5" width="15.140625" style="0" customWidth="1"/>
  </cols>
  <sheetData>
    <row r="1" spans="1:5" ht="12.75">
      <c r="A1" s="391" t="s">
        <v>977</v>
      </c>
      <c r="B1" s="422"/>
      <c r="C1" s="422"/>
      <c r="D1" s="422"/>
      <c r="E1" s="422"/>
    </row>
    <row r="2" ht="13.5" thickBot="1"/>
    <row r="3" spans="1:5" ht="12.75">
      <c r="A3" s="495" t="s">
        <v>837</v>
      </c>
      <c r="B3" s="498"/>
      <c r="C3" s="498"/>
      <c r="D3" s="498"/>
      <c r="E3" s="499"/>
    </row>
    <row r="4" spans="1:5" ht="165">
      <c r="A4" s="278"/>
      <c r="B4" s="279" t="s">
        <v>0</v>
      </c>
      <c r="C4" s="279" t="s">
        <v>763</v>
      </c>
      <c r="D4" s="279" t="s">
        <v>764</v>
      </c>
      <c r="E4" s="280" t="s">
        <v>765</v>
      </c>
    </row>
    <row r="5" spans="1:5" ht="15">
      <c r="A5" s="278">
        <v>1</v>
      </c>
      <c r="B5" s="279">
        <v>2</v>
      </c>
      <c r="C5" s="279">
        <v>3</v>
      </c>
      <c r="D5" s="279">
        <v>4</v>
      </c>
      <c r="E5" s="280">
        <v>5</v>
      </c>
    </row>
    <row r="6" spans="1:5" ht="12.75">
      <c r="A6" s="284" t="s">
        <v>318</v>
      </c>
      <c r="B6" s="285" t="s">
        <v>682</v>
      </c>
      <c r="C6" s="286">
        <v>0</v>
      </c>
      <c r="D6" s="286">
        <v>0</v>
      </c>
      <c r="E6" s="287">
        <v>0</v>
      </c>
    </row>
    <row r="7" spans="1:5" ht="12.75">
      <c r="A7" s="284" t="s">
        <v>320</v>
      </c>
      <c r="B7" s="285" t="s">
        <v>683</v>
      </c>
      <c r="C7" s="286">
        <v>0</v>
      </c>
      <c r="D7" s="286">
        <v>0</v>
      </c>
      <c r="E7" s="287">
        <v>0</v>
      </c>
    </row>
    <row r="8" spans="1:5" ht="12.75">
      <c r="A8" s="284" t="s">
        <v>322</v>
      </c>
      <c r="B8" s="285" t="s">
        <v>766</v>
      </c>
      <c r="C8" s="286">
        <v>0</v>
      </c>
      <c r="D8" s="286">
        <v>0</v>
      </c>
      <c r="E8" s="287">
        <v>0</v>
      </c>
    </row>
    <row r="9" spans="1:5" ht="12.75">
      <c r="A9" s="284" t="s">
        <v>324</v>
      </c>
      <c r="B9" s="285" t="s">
        <v>685</v>
      </c>
      <c r="C9" s="286">
        <v>0</v>
      </c>
      <c r="D9" s="286">
        <v>0</v>
      </c>
      <c r="E9" s="287">
        <v>0</v>
      </c>
    </row>
    <row r="10" spans="1:5" ht="12.75">
      <c r="A10" s="284" t="s">
        <v>326</v>
      </c>
      <c r="B10" s="285" t="s">
        <v>686</v>
      </c>
      <c r="C10" s="286">
        <v>0</v>
      </c>
      <c r="D10" s="286">
        <v>0</v>
      </c>
      <c r="E10" s="287">
        <v>0</v>
      </c>
    </row>
    <row r="11" spans="1:5" ht="26.25">
      <c r="A11" s="284" t="s">
        <v>328</v>
      </c>
      <c r="B11" s="285" t="s">
        <v>687</v>
      </c>
      <c r="C11" s="286">
        <v>0</v>
      </c>
      <c r="D11" s="286">
        <v>0</v>
      </c>
      <c r="E11" s="287">
        <v>0</v>
      </c>
    </row>
    <row r="12" spans="1:5" ht="26.25">
      <c r="A12" s="284" t="s">
        <v>330</v>
      </c>
      <c r="B12" s="285" t="s">
        <v>688</v>
      </c>
      <c r="C12" s="286">
        <v>0</v>
      </c>
      <c r="D12" s="286">
        <v>0</v>
      </c>
      <c r="E12" s="287">
        <v>0</v>
      </c>
    </row>
    <row r="13" spans="1:5" ht="26.25">
      <c r="A13" s="284" t="s">
        <v>332</v>
      </c>
      <c r="B13" s="285" t="s">
        <v>689</v>
      </c>
      <c r="C13" s="286">
        <v>0</v>
      </c>
      <c r="D13" s="286">
        <v>0</v>
      </c>
      <c r="E13" s="287">
        <v>0</v>
      </c>
    </row>
    <row r="14" spans="1:5" ht="26.25">
      <c r="A14" s="284" t="s">
        <v>334</v>
      </c>
      <c r="B14" s="285" t="s">
        <v>690</v>
      </c>
      <c r="C14" s="286">
        <v>0</v>
      </c>
      <c r="D14" s="286">
        <v>0</v>
      </c>
      <c r="E14" s="287">
        <v>0</v>
      </c>
    </row>
    <row r="15" spans="1:5" ht="12.75">
      <c r="A15" s="284" t="s">
        <v>336</v>
      </c>
      <c r="B15" s="285" t="s">
        <v>691</v>
      </c>
      <c r="C15" s="286">
        <v>0</v>
      </c>
      <c r="D15" s="286">
        <v>0</v>
      </c>
      <c r="E15" s="287">
        <v>0</v>
      </c>
    </row>
    <row r="16" spans="1:5" ht="26.25">
      <c r="A16" s="284" t="s">
        <v>338</v>
      </c>
      <c r="B16" s="285" t="s">
        <v>692</v>
      </c>
      <c r="C16" s="286">
        <v>0</v>
      </c>
      <c r="D16" s="286">
        <v>0</v>
      </c>
      <c r="E16" s="287">
        <v>0</v>
      </c>
    </row>
    <row r="17" spans="1:5" ht="26.25">
      <c r="A17" s="284" t="s">
        <v>340</v>
      </c>
      <c r="B17" s="285" t="s">
        <v>693</v>
      </c>
      <c r="C17" s="286">
        <v>0</v>
      </c>
      <c r="D17" s="286">
        <v>0</v>
      </c>
      <c r="E17" s="287">
        <v>0</v>
      </c>
    </row>
    <row r="18" spans="1:5" ht="12.75">
      <c r="A18" s="284" t="s">
        <v>342</v>
      </c>
      <c r="B18" s="285" t="s">
        <v>767</v>
      </c>
      <c r="C18" s="286">
        <v>0</v>
      </c>
      <c r="D18" s="286">
        <v>0</v>
      </c>
      <c r="E18" s="287">
        <v>0</v>
      </c>
    </row>
    <row r="19" spans="1:5" ht="26.25">
      <c r="A19" s="284" t="s">
        <v>344</v>
      </c>
      <c r="B19" s="285" t="s">
        <v>695</v>
      </c>
      <c r="C19" s="286">
        <v>0</v>
      </c>
      <c r="D19" s="286">
        <v>0</v>
      </c>
      <c r="E19" s="287">
        <v>0</v>
      </c>
    </row>
    <row r="20" spans="1:5" ht="12.75">
      <c r="A20" s="284" t="s">
        <v>346</v>
      </c>
      <c r="B20" s="285" t="s">
        <v>696</v>
      </c>
      <c r="C20" s="286">
        <v>0</v>
      </c>
      <c r="D20" s="286">
        <v>0</v>
      </c>
      <c r="E20" s="287">
        <v>0</v>
      </c>
    </row>
    <row r="21" spans="1:5" ht="12.75">
      <c r="A21" s="284" t="s">
        <v>348</v>
      </c>
      <c r="B21" s="285" t="s">
        <v>768</v>
      </c>
      <c r="C21" s="286">
        <v>0</v>
      </c>
      <c r="D21" s="286">
        <v>0</v>
      </c>
      <c r="E21" s="287">
        <v>0</v>
      </c>
    </row>
    <row r="22" spans="1:5" ht="12.75">
      <c r="A22" s="284" t="s">
        <v>350</v>
      </c>
      <c r="B22" s="285" t="s">
        <v>698</v>
      </c>
      <c r="C22" s="286">
        <v>0</v>
      </c>
      <c r="D22" s="286">
        <v>0</v>
      </c>
      <c r="E22" s="287">
        <v>0</v>
      </c>
    </row>
    <row r="23" spans="1:5" ht="26.25">
      <c r="A23" s="284" t="s">
        <v>352</v>
      </c>
      <c r="B23" s="285" t="s">
        <v>699</v>
      </c>
      <c r="C23" s="286">
        <v>0</v>
      </c>
      <c r="D23" s="286">
        <v>0</v>
      </c>
      <c r="E23" s="287">
        <v>0</v>
      </c>
    </row>
    <row r="24" spans="1:5" ht="12.75">
      <c r="A24" s="284" t="s">
        <v>354</v>
      </c>
      <c r="B24" s="285" t="s">
        <v>769</v>
      </c>
      <c r="C24" s="286">
        <v>0</v>
      </c>
      <c r="D24" s="286">
        <v>0</v>
      </c>
      <c r="E24" s="287">
        <v>0</v>
      </c>
    </row>
    <row r="25" spans="1:5" ht="12.75">
      <c r="A25" s="284" t="s">
        <v>386</v>
      </c>
      <c r="B25" s="285" t="s">
        <v>770</v>
      </c>
      <c r="C25" s="286">
        <v>0</v>
      </c>
      <c r="D25" s="286">
        <v>0</v>
      </c>
      <c r="E25" s="287">
        <v>0</v>
      </c>
    </row>
    <row r="26" spans="1:5" ht="12.75">
      <c r="A26" s="284" t="s">
        <v>388</v>
      </c>
      <c r="B26" s="285" t="s">
        <v>704</v>
      </c>
      <c r="C26" s="286">
        <v>0</v>
      </c>
      <c r="D26" s="286">
        <v>0</v>
      </c>
      <c r="E26" s="287">
        <v>0</v>
      </c>
    </row>
    <row r="27" spans="1:5" ht="26.25">
      <c r="A27" s="284" t="s">
        <v>390</v>
      </c>
      <c r="B27" s="285" t="s">
        <v>709</v>
      </c>
      <c r="C27" s="286">
        <v>0</v>
      </c>
      <c r="D27" s="286">
        <v>0</v>
      </c>
      <c r="E27" s="287">
        <v>0</v>
      </c>
    </row>
    <row r="28" spans="1:5" ht="26.25">
      <c r="A28" s="284" t="s">
        <v>392</v>
      </c>
      <c r="B28" s="285" t="s">
        <v>714</v>
      </c>
      <c r="C28" s="286">
        <v>0</v>
      </c>
      <c r="D28" s="286">
        <v>0</v>
      </c>
      <c r="E28" s="287">
        <v>0</v>
      </c>
    </row>
    <row r="29" spans="1:5" ht="26.25">
      <c r="A29" s="284" t="s">
        <v>394</v>
      </c>
      <c r="B29" s="285" t="s">
        <v>715</v>
      </c>
      <c r="C29" s="286">
        <v>0</v>
      </c>
      <c r="D29" s="286">
        <v>0</v>
      </c>
      <c r="E29" s="287">
        <v>0</v>
      </c>
    </row>
    <row r="30" spans="1:5" ht="26.25">
      <c r="A30" s="284" t="s">
        <v>396</v>
      </c>
      <c r="B30" s="285" t="s">
        <v>716</v>
      </c>
      <c r="C30" s="286">
        <v>0</v>
      </c>
      <c r="D30" s="286">
        <v>0</v>
      </c>
      <c r="E30" s="287">
        <v>0</v>
      </c>
    </row>
    <row r="31" spans="1:5" ht="26.25">
      <c r="A31" s="284" t="s">
        <v>398</v>
      </c>
      <c r="B31" s="285" t="s">
        <v>717</v>
      </c>
      <c r="C31" s="286">
        <v>0</v>
      </c>
      <c r="D31" s="286">
        <v>0</v>
      </c>
      <c r="E31" s="287">
        <v>0</v>
      </c>
    </row>
    <row r="32" spans="1:5" ht="39">
      <c r="A32" s="284" t="s">
        <v>400</v>
      </c>
      <c r="B32" s="285" t="s">
        <v>718</v>
      </c>
      <c r="C32" s="286">
        <v>0</v>
      </c>
      <c r="D32" s="286">
        <v>0</v>
      </c>
      <c r="E32" s="287">
        <v>0</v>
      </c>
    </row>
    <row r="33" spans="1:5" ht="39">
      <c r="A33" s="284" t="s">
        <v>402</v>
      </c>
      <c r="B33" s="285" t="s">
        <v>719</v>
      </c>
      <c r="C33" s="286">
        <v>0</v>
      </c>
      <c r="D33" s="286">
        <v>0</v>
      </c>
      <c r="E33" s="287">
        <v>0</v>
      </c>
    </row>
    <row r="34" spans="1:5" ht="12.75">
      <c r="A34" s="284" t="s">
        <v>404</v>
      </c>
      <c r="B34" s="285" t="s">
        <v>720</v>
      </c>
      <c r="C34" s="286">
        <v>0</v>
      </c>
      <c r="D34" s="286">
        <v>0</v>
      </c>
      <c r="E34" s="287">
        <v>0</v>
      </c>
    </row>
    <row r="35" spans="1:5" ht="12.75">
      <c r="A35" s="284" t="s">
        <v>406</v>
      </c>
      <c r="B35" s="285" t="s">
        <v>721</v>
      </c>
      <c r="C35" s="286">
        <v>0</v>
      </c>
      <c r="D35" s="286">
        <v>0</v>
      </c>
      <c r="E35" s="287">
        <v>0</v>
      </c>
    </row>
    <row r="36" spans="1:5" ht="12.75">
      <c r="A36" s="284" t="s">
        <v>408</v>
      </c>
      <c r="B36" s="285" t="s">
        <v>722</v>
      </c>
      <c r="C36" s="286">
        <v>0</v>
      </c>
      <c r="D36" s="286">
        <v>0</v>
      </c>
      <c r="E36" s="287">
        <v>0</v>
      </c>
    </row>
    <row r="37" spans="1:5" ht="12.75">
      <c r="A37" s="284" t="s">
        <v>410</v>
      </c>
      <c r="B37" s="285" t="s">
        <v>723</v>
      </c>
      <c r="C37" s="286">
        <v>0</v>
      </c>
      <c r="D37" s="286">
        <v>0</v>
      </c>
      <c r="E37" s="287">
        <v>0</v>
      </c>
    </row>
    <row r="38" spans="1:5" ht="39">
      <c r="A38" s="284" t="s">
        <v>412</v>
      </c>
      <c r="B38" s="285" t="s">
        <v>771</v>
      </c>
      <c r="C38" s="286">
        <v>0</v>
      </c>
      <c r="D38" s="286">
        <v>0</v>
      </c>
      <c r="E38" s="287">
        <v>0</v>
      </c>
    </row>
    <row r="39" spans="1:5" ht="26.25">
      <c r="A39" s="284" t="s">
        <v>414</v>
      </c>
      <c r="B39" s="285" t="s">
        <v>772</v>
      </c>
      <c r="C39" s="286">
        <v>0</v>
      </c>
      <c r="D39" s="286">
        <v>0</v>
      </c>
      <c r="E39" s="287">
        <v>0</v>
      </c>
    </row>
    <row r="40" spans="1:5" ht="26.25">
      <c r="A40" s="284" t="s">
        <v>416</v>
      </c>
      <c r="B40" s="285" t="s">
        <v>773</v>
      </c>
      <c r="C40" s="286">
        <v>0</v>
      </c>
      <c r="D40" s="286">
        <v>0</v>
      </c>
      <c r="E40" s="287">
        <v>0</v>
      </c>
    </row>
    <row r="41" spans="1:5" ht="26.25">
      <c r="A41" s="284" t="s">
        <v>418</v>
      </c>
      <c r="B41" s="285" t="s">
        <v>774</v>
      </c>
      <c r="C41" s="286">
        <v>0</v>
      </c>
      <c r="D41" s="286">
        <v>0</v>
      </c>
      <c r="E41" s="287">
        <v>0</v>
      </c>
    </row>
    <row r="42" spans="1:5" ht="12.75">
      <c r="A42" s="284" t="s">
        <v>420</v>
      </c>
      <c r="B42" s="285" t="s">
        <v>775</v>
      </c>
      <c r="C42" s="286">
        <v>0</v>
      </c>
      <c r="D42" s="286">
        <v>0</v>
      </c>
      <c r="E42" s="287">
        <v>0</v>
      </c>
    </row>
    <row r="43" spans="1:5" ht="12.75">
      <c r="A43" s="284" t="s">
        <v>422</v>
      </c>
      <c r="B43" s="285" t="s">
        <v>776</v>
      </c>
      <c r="C43" s="286">
        <v>0</v>
      </c>
      <c r="D43" s="286">
        <v>0</v>
      </c>
      <c r="E43" s="287">
        <v>0</v>
      </c>
    </row>
    <row r="44" spans="1:5" ht="26.25">
      <c r="A44" s="284" t="s">
        <v>424</v>
      </c>
      <c r="B44" s="285" t="s">
        <v>777</v>
      </c>
      <c r="C44" s="286">
        <v>0</v>
      </c>
      <c r="D44" s="286">
        <v>0</v>
      </c>
      <c r="E44" s="287">
        <v>0</v>
      </c>
    </row>
    <row r="45" spans="1:5" ht="12.75">
      <c r="A45" s="284" t="s">
        <v>426</v>
      </c>
      <c r="B45" s="285" t="s">
        <v>778</v>
      </c>
      <c r="C45" s="286">
        <v>180000</v>
      </c>
      <c r="D45" s="286">
        <v>180000</v>
      </c>
      <c r="E45" s="287">
        <v>0</v>
      </c>
    </row>
    <row r="46" spans="1:5" ht="12.75">
      <c r="A46" s="284" t="s">
        <v>428</v>
      </c>
      <c r="B46" s="285" t="s">
        <v>726</v>
      </c>
      <c r="C46" s="286">
        <v>0</v>
      </c>
      <c r="D46" s="286">
        <v>0</v>
      </c>
      <c r="E46" s="287">
        <v>0</v>
      </c>
    </row>
    <row r="47" spans="1:5" ht="13.5" thickBot="1">
      <c r="A47" s="331" t="s">
        <v>430</v>
      </c>
      <c r="B47" s="332" t="s">
        <v>779</v>
      </c>
      <c r="C47" s="333">
        <v>0</v>
      </c>
      <c r="D47" s="333">
        <v>0</v>
      </c>
      <c r="E47" s="334">
        <v>0</v>
      </c>
    </row>
  </sheetData>
  <sheetProtection/>
  <mergeCells count="2">
    <mergeCell ref="A3:E3"/>
    <mergeCell ref="A1:E1"/>
  </mergeCells>
  <printOptions/>
  <pageMargins left="0.7" right="0.7" top="0.75" bottom="0.75" header="0.3" footer="0.3"/>
  <pageSetup fitToWidth="0" fitToHeight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11.00390625" defaultRowHeight="12.75"/>
  <cols>
    <col min="1" max="1" width="11.00390625" style="0" customWidth="1"/>
    <col min="2" max="2" width="56.8515625" style="0" customWidth="1"/>
    <col min="3" max="3" width="18.8515625" style="0" customWidth="1"/>
    <col min="4" max="4" width="13.8515625" style="0" customWidth="1"/>
    <col min="5" max="5" width="14.00390625" style="0" customWidth="1"/>
    <col min="6" max="6" width="13.00390625" style="0" customWidth="1"/>
    <col min="7" max="7" width="14.28125" style="0" customWidth="1"/>
    <col min="8" max="8" width="18.7109375" style="0" customWidth="1"/>
    <col min="9" max="9" width="20.140625" style="0" customWidth="1"/>
  </cols>
  <sheetData>
    <row r="1" spans="1:9" ht="12.75">
      <c r="A1" s="391" t="s">
        <v>978</v>
      </c>
      <c r="B1" s="422"/>
      <c r="C1" s="422"/>
      <c r="D1" s="422"/>
      <c r="E1" s="422"/>
      <c r="F1" s="392"/>
      <c r="G1" s="392"/>
      <c r="H1" s="392"/>
      <c r="I1" s="392"/>
    </row>
    <row r="2" ht="13.5" thickBot="1"/>
    <row r="3" spans="1:9" ht="12.75">
      <c r="A3" s="495" t="s">
        <v>838</v>
      </c>
      <c r="B3" s="496"/>
      <c r="C3" s="496"/>
      <c r="D3" s="496"/>
      <c r="E3" s="496"/>
      <c r="F3" s="496"/>
      <c r="G3" s="496"/>
      <c r="H3" s="496"/>
      <c r="I3" s="497"/>
    </row>
    <row r="4" spans="1:9" ht="90">
      <c r="A4" s="278"/>
      <c r="B4" s="279" t="s">
        <v>0</v>
      </c>
      <c r="C4" s="279" t="s">
        <v>780</v>
      </c>
      <c r="D4" s="279" t="s">
        <v>781</v>
      </c>
      <c r="E4" s="279" t="s">
        <v>782</v>
      </c>
      <c r="F4" s="279" t="s">
        <v>783</v>
      </c>
      <c r="G4" s="279" t="s">
        <v>784</v>
      </c>
      <c r="H4" s="279" t="s">
        <v>785</v>
      </c>
      <c r="I4" s="280" t="s">
        <v>786</v>
      </c>
    </row>
    <row r="5" spans="1:9" ht="15">
      <c r="A5" s="278">
        <v>1</v>
      </c>
      <c r="B5" s="279">
        <v>2</v>
      </c>
      <c r="C5" s="279">
        <v>3</v>
      </c>
      <c r="D5" s="279">
        <v>4</v>
      </c>
      <c r="E5" s="279">
        <v>5</v>
      </c>
      <c r="F5" s="279">
        <v>6</v>
      </c>
      <c r="G5" s="279">
        <v>7</v>
      </c>
      <c r="H5" s="279">
        <v>8</v>
      </c>
      <c r="I5" s="280">
        <v>9</v>
      </c>
    </row>
    <row r="6" spans="1:9" ht="39">
      <c r="A6" s="284" t="s">
        <v>318</v>
      </c>
      <c r="B6" s="285" t="s">
        <v>787</v>
      </c>
      <c r="C6" s="286">
        <v>232822993</v>
      </c>
      <c r="D6" s="286">
        <v>0</v>
      </c>
      <c r="E6" s="286">
        <v>0</v>
      </c>
      <c r="F6" s="286">
        <v>232822993</v>
      </c>
      <c r="G6" s="286">
        <v>0</v>
      </c>
      <c r="H6" s="286">
        <v>232822993</v>
      </c>
      <c r="I6" s="287">
        <v>0</v>
      </c>
    </row>
    <row r="7" spans="1:9" ht="26.25">
      <c r="A7" s="284" t="s">
        <v>320</v>
      </c>
      <c r="B7" s="285" t="s">
        <v>788</v>
      </c>
      <c r="C7" s="286">
        <v>0</v>
      </c>
      <c r="D7" s="286">
        <v>0</v>
      </c>
      <c r="E7" s="286">
        <v>0</v>
      </c>
      <c r="F7" s="286">
        <v>0</v>
      </c>
      <c r="G7" s="286">
        <v>0</v>
      </c>
      <c r="H7" s="286">
        <v>0</v>
      </c>
      <c r="I7" s="287">
        <v>0</v>
      </c>
    </row>
    <row r="8" spans="1:9" ht="26.25">
      <c r="A8" s="284" t="s">
        <v>322</v>
      </c>
      <c r="B8" s="285" t="s">
        <v>789</v>
      </c>
      <c r="C8" s="286">
        <v>0</v>
      </c>
      <c r="D8" s="286">
        <v>0</v>
      </c>
      <c r="E8" s="286">
        <v>0</v>
      </c>
      <c r="F8" s="286">
        <v>0</v>
      </c>
      <c r="G8" s="286">
        <v>0</v>
      </c>
      <c r="H8" s="286">
        <v>0</v>
      </c>
      <c r="I8" s="287">
        <v>0</v>
      </c>
    </row>
    <row r="9" spans="1:9" ht="12.75">
      <c r="A9" s="284" t="s">
        <v>324</v>
      </c>
      <c r="B9" s="285" t="s">
        <v>790</v>
      </c>
      <c r="C9" s="286">
        <v>227672373</v>
      </c>
      <c r="D9" s="286">
        <v>0</v>
      </c>
      <c r="E9" s="286">
        <v>-4612693</v>
      </c>
      <c r="F9" s="286">
        <v>224511360</v>
      </c>
      <c r="G9" s="286">
        <v>1451680</v>
      </c>
      <c r="H9" s="286">
        <v>224511360</v>
      </c>
      <c r="I9" s="287">
        <v>1451680</v>
      </c>
    </row>
    <row r="10" spans="1:9" ht="26.25">
      <c r="A10" s="284" t="s">
        <v>326</v>
      </c>
      <c r="B10" s="285" t="s">
        <v>791</v>
      </c>
      <c r="C10" s="286">
        <v>59400406</v>
      </c>
      <c r="D10" s="286">
        <v>991500</v>
      </c>
      <c r="E10" s="286">
        <v>-403880</v>
      </c>
      <c r="F10" s="286">
        <v>58014726</v>
      </c>
      <c r="G10" s="286">
        <v>-1973300</v>
      </c>
      <c r="H10" s="286">
        <v>58014726</v>
      </c>
      <c r="I10" s="287">
        <v>-1973300</v>
      </c>
    </row>
    <row r="11" spans="1:9" ht="39">
      <c r="A11" s="284" t="s">
        <v>328</v>
      </c>
      <c r="B11" s="285" t="s">
        <v>792</v>
      </c>
      <c r="C11" s="286">
        <v>28666440</v>
      </c>
      <c r="D11" s="286">
        <v>410000</v>
      </c>
      <c r="E11" s="286">
        <v>0</v>
      </c>
      <c r="F11" s="286">
        <v>26470400</v>
      </c>
      <c r="G11" s="286">
        <v>-2606040</v>
      </c>
      <c r="H11" s="286">
        <v>26470400</v>
      </c>
      <c r="I11" s="287">
        <v>-2606040</v>
      </c>
    </row>
    <row r="12" spans="1:9" ht="12.75">
      <c r="A12" s="284" t="s">
        <v>330</v>
      </c>
      <c r="B12" s="285" t="s">
        <v>793</v>
      </c>
      <c r="C12" s="286">
        <v>55187997</v>
      </c>
      <c r="D12" s="286">
        <v>1</v>
      </c>
      <c r="E12" s="286">
        <v>-1126080</v>
      </c>
      <c r="F12" s="286">
        <v>53735518</v>
      </c>
      <c r="G12" s="286">
        <v>-326400</v>
      </c>
      <c r="H12" s="286">
        <v>41046852</v>
      </c>
      <c r="I12" s="287">
        <v>-13015066</v>
      </c>
    </row>
    <row r="13" spans="1:9" ht="13.5" thickBot="1">
      <c r="A13" s="331" t="s">
        <v>332</v>
      </c>
      <c r="B13" s="332" t="s">
        <v>794</v>
      </c>
      <c r="C13" s="333">
        <v>603750209</v>
      </c>
      <c r="D13" s="333">
        <v>1401501</v>
      </c>
      <c r="E13" s="333">
        <v>-6142653</v>
      </c>
      <c r="F13" s="333">
        <v>595554997</v>
      </c>
      <c r="G13" s="333">
        <v>-3454060</v>
      </c>
      <c r="H13" s="333">
        <v>582866331</v>
      </c>
      <c r="I13" s="334">
        <v>-16142726</v>
      </c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13.57421875" style="0" customWidth="1"/>
    <col min="4" max="4" width="14.28125" style="0" customWidth="1"/>
    <col min="5" max="5" width="14.421875" style="0" customWidth="1"/>
  </cols>
  <sheetData>
    <row r="1" spans="1:5" ht="12.75">
      <c r="A1" s="391" t="s">
        <v>979</v>
      </c>
      <c r="B1" s="422"/>
      <c r="C1" s="422"/>
      <c r="D1" s="422"/>
      <c r="E1" s="422"/>
    </row>
    <row r="2" ht="13.5" thickBot="1"/>
    <row r="3" spans="1:5" ht="15" customHeight="1">
      <c r="A3" s="495" t="s">
        <v>909</v>
      </c>
      <c r="B3" s="498"/>
      <c r="C3" s="498"/>
      <c r="D3" s="498"/>
      <c r="E3" s="499"/>
    </row>
    <row r="4" spans="1:5" ht="30">
      <c r="A4" s="278"/>
      <c r="B4" s="279" t="s">
        <v>0</v>
      </c>
      <c r="C4" s="279" t="s">
        <v>362</v>
      </c>
      <c r="D4" s="279" t="s">
        <v>363</v>
      </c>
      <c r="E4" s="280" t="s">
        <v>364</v>
      </c>
    </row>
    <row r="5" spans="1:5" ht="15">
      <c r="A5" s="278">
        <v>1</v>
      </c>
      <c r="B5" s="279">
        <v>2</v>
      </c>
      <c r="C5" s="279">
        <v>3</v>
      </c>
      <c r="D5" s="279">
        <v>4</v>
      </c>
      <c r="E5" s="280">
        <v>5</v>
      </c>
    </row>
    <row r="6" spans="1:5" ht="12.75">
      <c r="A6" s="284" t="s">
        <v>318</v>
      </c>
      <c r="B6" s="285" t="s">
        <v>795</v>
      </c>
      <c r="C6" s="286">
        <v>0</v>
      </c>
      <c r="D6" s="286">
        <v>0</v>
      </c>
      <c r="E6" s="287">
        <v>443242</v>
      </c>
    </row>
    <row r="7" spans="1:5" ht="26.25">
      <c r="A7" s="284" t="s">
        <v>320</v>
      </c>
      <c r="B7" s="285" t="s">
        <v>796</v>
      </c>
      <c r="C7" s="286">
        <v>0</v>
      </c>
      <c r="D7" s="286">
        <v>0</v>
      </c>
      <c r="E7" s="287">
        <v>96154</v>
      </c>
    </row>
    <row r="8" spans="1:5" ht="12.75">
      <c r="A8" s="284" t="s">
        <v>322</v>
      </c>
      <c r="B8" s="285" t="s">
        <v>797</v>
      </c>
      <c r="C8" s="286">
        <v>0</v>
      </c>
      <c r="D8" s="286">
        <v>0</v>
      </c>
      <c r="E8" s="287">
        <v>128463</v>
      </c>
    </row>
    <row r="9" spans="1:5" ht="26.25">
      <c r="A9" s="281" t="s">
        <v>324</v>
      </c>
      <c r="B9" s="282" t="s">
        <v>798</v>
      </c>
      <c r="C9" s="288">
        <v>0</v>
      </c>
      <c r="D9" s="288">
        <v>0</v>
      </c>
      <c r="E9" s="289">
        <v>667859</v>
      </c>
    </row>
    <row r="10" spans="1:5" ht="12.75">
      <c r="A10" s="284" t="s">
        <v>326</v>
      </c>
      <c r="B10" s="285" t="s">
        <v>799</v>
      </c>
      <c r="C10" s="286">
        <v>0</v>
      </c>
      <c r="D10" s="286">
        <v>0</v>
      </c>
      <c r="E10" s="287">
        <v>0</v>
      </c>
    </row>
    <row r="11" spans="1:5" ht="12.75">
      <c r="A11" s="284" t="s">
        <v>328</v>
      </c>
      <c r="B11" s="285" t="s">
        <v>800</v>
      </c>
      <c r="C11" s="286">
        <v>0</v>
      </c>
      <c r="D11" s="286">
        <v>0</v>
      </c>
      <c r="E11" s="287">
        <v>0</v>
      </c>
    </row>
    <row r="12" spans="1:5" ht="26.25">
      <c r="A12" s="281" t="s">
        <v>330</v>
      </c>
      <c r="B12" s="282" t="s">
        <v>801</v>
      </c>
      <c r="C12" s="288">
        <v>0</v>
      </c>
      <c r="D12" s="288">
        <v>0</v>
      </c>
      <c r="E12" s="289">
        <v>0</v>
      </c>
    </row>
    <row r="13" spans="1:5" ht="26.25">
      <c r="A13" s="284" t="s">
        <v>332</v>
      </c>
      <c r="B13" s="285" t="s">
        <v>802</v>
      </c>
      <c r="C13" s="286">
        <v>0</v>
      </c>
      <c r="D13" s="286">
        <v>0</v>
      </c>
      <c r="E13" s="287">
        <v>1421832</v>
      </c>
    </row>
    <row r="14" spans="1:5" ht="26.25">
      <c r="A14" s="284" t="s">
        <v>334</v>
      </c>
      <c r="B14" s="285" t="s">
        <v>803</v>
      </c>
      <c r="C14" s="286">
        <v>0</v>
      </c>
      <c r="D14" s="286">
        <v>0</v>
      </c>
      <c r="E14" s="287">
        <v>138995</v>
      </c>
    </row>
    <row r="15" spans="1:5" ht="12.75">
      <c r="A15" s="284" t="s">
        <v>336</v>
      </c>
      <c r="B15" s="285" t="s">
        <v>804</v>
      </c>
      <c r="C15" s="286">
        <v>0</v>
      </c>
      <c r="D15" s="286">
        <v>0</v>
      </c>
      <c r="E15" s="287">
        <v>206873</v>
      </c>
    </row>
    <row r="16" spans="1:5" ht="26.25">
      <c r="A16" s="281" t="s">
        <v>338</v>
      </c>
      <c r="B16" s="282" t="s">
        <v>805</v>
      </c>
      <c r="C16" s="288">
        <v>0</v>
      </c>
      <c r="D16" s="288">
        <v>0</v>
      </c>
      <c r="E16" s="289">
        <v>1767700</v>
      </c>
    </row>
    <row r="17" spans="1:5" ht="12.75">
      <c r="A17" s="284" t="s">
        <v>340</v>
      </c>
      <c r="B17" s="285" t="s">
        <v>806</v>
      </c>
      <c r="C17" s="286">
        <v>0</v>
      </c>
      <c r="D17" s="286">
        <v>0</v>
      </c>
      <c r="E17" s="287">
        <v>93310</v>
      </c>
    </row>
    <row r="18" spans="1:5" ht="12.75">
      <c r="A18" s="284" t="s">
        <v>342</v>
      </c>
      <c r="B18" s="285" t="s">
        <v>807</v>
      </c>
      <c r="C18" s="286">
        <v>0</v>
      </c>
      <c r="D18" s="286">
        <v>0</v>
      </c>
      <c r="E18" s="287">
        <v>222383</v>
      </c>
    </row>
    <row r="19" spans="1:5" ht="12.75">
      <c r="A19" s="284" t="s">
        <v>344</v>
      </c>
      <c r="B19" s="285" t="s">
        <v>808</v>
      </c>
      <c r="C19" s="286">
        <v>0</v>
      </c>
      <c r="D19" s="286">
        <v>0</v>
      </c>
      <c r="E19" s="287">
        <v>0</v>
      </c>
    </row>
    <row r="20" spans="1:5" ht="12.75">
      <c r="A20" s="284" t="s">
        <v>346</v>
      </c>
      <c r="B20" s="285" t="s">
        <v>809</v>
      </c>
      <c r="C20" s="286">
        <v>0</v>
      </c>
      <c r="D20" s="286">
        <v>0</v>
      </c>
      <c r="E20" s="287">
        <v>10588</v>
      </c>
    </row>
    <row r="21" spans="1:5" ht="26.25">
      <c r="A21" s="281" t="s">
        <v>348</v>
      </c>
      <c r="B21" s="282" t="s">
        <v>810</v>
      </c>
      <c r="C21" s="288">
        <v>0</v>
      </c>
      <c r="D21" s="288">
        <v>0</v>
      </c>
      <c r="E21" s="289">
        <v>326281</v>
      </c>
    </row>
    <row r="22" spans="1:5" ht="12.75">
      <c r="A22" s="284" t="s">
        <v>350</v>
      </c>
      <c r="B22" s="285" t="s">
        <v>811</v>
      </c>
      <c r="C22" s="286">
        <v>0</v>
      </c>
      <c r="D22" s="286">
        <v>0</v>
      </c>
      <c r="E22" s="287">
        <v>456880</v>
      </c>
    </row>
    <row r="23" spans="1:5" ht="12.75">
      <c r="A23" s="284" t="s">
        <v>352</v>
      </c>
      <c r="B23" s="285" t="s">
        <v>812</v>
      </c>
      <c r="C23" s="286">
        <v>0</v>
      </c>
      <c r="D23" s="286">
        <v>0</v>
      </c>
      <c r="E23" s="287">
        <v>80655</v>
      </c>
    </row>
    <row r="24" spans="1:5" ht="12.75">
      <c r="A24" s="284" t="s">
        <v>354</v>
      </c>
      <c r="B24" s="285" t="s">
        <v>813</v>
      </c>
      <c r="C24" s="286">
        <v>0</v>
      </c>
      <c r="D24" s="286">
        <v>0</v>
      </c>
      <c r="E24" s="287">
        <v>146498</v>
      </c>
    </row>
    <row r="25" spans="1:5" ht="12.75">
      <c r="A25" s="281" t="s">
        <v>386</v>
      </c>
      <c r="B25" s="282" t="s">
        <v>814</v>
      </c>
      <c r="C25" s="288">
        <v>0</v>
      </c>
      <c r="D25" s="288">
        <v>0</v>
      </c>
      <c r="E25" s="289">
        <v>684033</v>
      </c>
    </row>
    <row r="26" spans="1:5" ht="12.75">
      <c r="A26" s="281" t="s">
        <v>388</v>
      </c>
      <c r="B26" s="282" t="s">
        <v>815</v>
      </c>
      <c r="C26" s="288">
        <v>0</v>
      </c>
      <c r="D26" s="288">
        <v>0</v>
      </c>
      <c r="E26" s="289">
        <v>211592</v>
      </c>
    </row>
    <row r="27" spans="1:5" ht="12.75">
      <c r="A27" s="281" t="s">
        <v>390</v>
      </c>
      <c r="B27" s="282" t="s">
        <v>816</v>
      </c>
      <c r="C27" s="288">
        <v>0</v>
      </c>
      <c r="D27" s="288">
        <v>0</v>
      </c>
      <c r="E27" s="289">
        <v>1274621</v>
      </c>
    </row>
    <row r="28" spans="1:5" ht="26.25">
      <c r="A28" s="281" t="s">
        <v>392</v>
      </c>
      <c r="B28" s="282" t="s">
        <v>817</v>
      </c>
      <c r="C28" s="288">
        <v>0</v>
      </c>
      <c r="D28" s="288">
        <v>0</v>
      </c>
      <c r="E28" s="289">
        <v>-60968</v>
      </c>
    </row>
    <row r="29" spans="1:5" ht="12.75">
      <c r="A29" s="284" t="s">
        <v>394</v>
      </c>
      <c r="B29" s="285" t="s">
        <v>818</v>
      </c>
      <c r="C29" s="286">
        <v>0</v>
      </c>
      <c r="D29" s="286">
        <v>0</v>
      </c>
      <c r="E29" s="287">
        <v>0</v>
      </c>
    </row>
    <row r="30" spans="1:5" ht="26.25">
      <c r="A30" s="284" t="s">
        <v>396</v>
      </c>
      <c r="B30" s="285" t="s">
        <v>819</v>
      </c>
      <c r="C30" s="286">
        <v>0</v>
      </c>
      <c r="D30" s="286">
        <v>0</v>
      </c>
      <c r="E30" s="287">
        <v>7664</v>
      </c>
    </row>
    <row r="31" spans="1:5" ht="26.25">
      <c r="A31" s="284" t="s">
        <v>398</v>
      </c>
      <c r="B31" s="285" t="s">
        <v>820</v>
      </c>
      <c r="C31" s="286">
        <v>0</v>
      </c>
      <c r="D31" s="286">
        <v>0</v>
      </c>
      <c r="E31" s="287">
        <v>6</v>
      </c>
    </row>
    <row r="32" spans="1:5" ht="12.75">
      <c r="A32" s="284" t="s">
        <v>400</v>
      </c>
      <c r="B32" s="285" t="s">
        <v>821</v>
      </c>
      <c r="C32" s="286">
        <v>0</v>
      </c>
      <c r="D32" s="286">
        <v>0</v>
      </c>
      <c r="E32" s="287">
        <v>6</v>
      </c>
    </row>
    <row r="33" spans="1:5" ht="26.25">
      <c r="A33" s="281" t="s">
        <v>402</v>
      </c>
      <c r="B33" s="282" t="s">
        <v>822</v>
      </c>
      <c r="C33" s="288">
        <v>0</v>
      </c>
      <c r="D33" s="288">
        <v>0</v>
      </c>
      <c r="E33" s="289">
        <v>7670</v>
      </c>
    </row>
    <row r="34" spans="1:5" ht="12.75">
      <c r="A34" s="284" t="s">
        <v>404</v>
      </c>
      <c r="B34" s="285" t="s">
        <v>823</v>
      </c>
      <c r="C34" s="286">
        <v>0</v>
      </c>
      <c r="D34" s="286">
        <v>0</v>
      </c>
      <c r="E34" s="287">
        <v>10650</v>
      </c>
    </row>
    <row r="35" spans="1:5" ht="12.75">
      <c r="A35" s="284" t="s">
        <v>406</v>
      </c>
      <c r="B35" s="285" t="s">
        <v>824</v>
      </c>
      <c r="C35" s="286">
        <v>0</v>
      </c>
      <c r="D35" s="286">
        <v>0</v>
      </c>
      <c r="E35" s="287">
        <v>0</v>
      </c>
    </row>
    <row r="36" spans="1:5" ht="12.75">
      <c r="A36" s="284" t="s">
        <v>408</v>
      </c>
      <c r="B36" s="285" t="s">
        <v>825</v>
      </c>
      <c r="C36" s="286">
        <v>0</v>
      </c>
      <c r="D36" s="286">
        <v>0</v>
      </c>
      <c r="E36" s="287">
        <v>0</v>
      </c>
    </row>
    <row r="37" spans="1:5" ht="12.75">
      <c r="A37" s="284" t="s">
        <v>410</v>
      </c>
      <c r="B37" s="285" t="s">
        <v>826</v>
      </c>
      <c r="C37" s="286">
        <v>0</v>
      </c>
      <c r="D37" s="286">
        <v>0</v>
      </c>
      <c r="E37" s="287">
        <v>0</v>
      </c>
    </row>
    <row r="38" spans="1:5" ht="26.25">
      <c r="A38" s="281" t="s">
        <v>412</v>
      </c>
      <c r="B38" s="282" t="s">
        <v>827</v>
      </c>
      <c r="C38" s="288">
        <v>0</v>
      </c>
      <c r="D38" s="288">
        <v>0</v>
      </c>
      <c r="E38" s="289">
        <v>10650</v>
      </c>
    </row>
    <row r="39" spans="1:5" ht="26.25">
      <c r="A39" s="281" t="s">
        <v>414</v>
      </c>
      <c r="B39" s="282" t="s">
        <v>828</v>
      </c>
      <c r="C39" s="288">
        <v>0</v>
      </c>
      <c r="D39" s="288">
        <v>0</v>
      </c>
      <c r="E39" s="289">
        <v>-2980</v>
      </c>
    </row>
    <row r="40" spans="1:5" ht="12.75">
      <c r="A40" s="281" t="s">
        <v>416</v>
      </c>
      <c r="B40" s="282" t="s">
        <v>829</v>
      </c>
      <c r="C40" s="288">
        <v>0</v>
      </c>
      <c r="D40" s="288">
        <v>0</v>
      </c>
      <c r="E40" s="289">
        <v>-63948</v>
      </c>
    </row>
    <row r="41" spans="1:5" ht="26.25">
      <c r="A41" s="284" t="s">
        <v>418</v>
      </c>
      <c r="B41" s="285" t="s">
        <v>830</v>
      </c>
      <c r="C41" s="286">
        <v>0</v>
      </c>
      <c r="D41" s="286">
        <v>0</v>
      </c>
      <c r="E41" s="287">
        <v>29289</v>
      </c>
    </row>
    <row r="42" spans="1:5" ht="12.75">
      <c r="A42" s="284" t="s">
        <v>420</v>
      </c>
      <c r="B42" s="285" t="s">
        <v>831</v>
      </c>
      <c r="C42" s="286">
        <v>0</v>
      </c>
      <c r="D42" s="286">
        <v>0</v>
      </c>
      <c r="E42" s="287">
        <v>138197</v>
      </c>
    </row>
    <row r="43" spans="1:5" ht="26.25">
      <c r="A43" s="281" t="s">
        <v>422</v>
      </c>
      <c r="B43" s="282" t="s">
        <v>832</v>
      </c>
      <c r="C43" s="288">
        <v>0</v>
      </c>
      <c r="D43" s="288">
        <v>0</v>
      </c>
      <c r="E43" s="289">
        <v>167486</v>
      </c>
    </row>
    <row r="44" spans="1:5" ht="12.75">
      <c r="A44" s="281" t="s">
        <v>424</v>
      </c>
      <c r="B44" s="282" t="s">
        <v>833</v>
      </c>
      <c r="C44" s="288">
        <v>0</v>
      </c>
      <c r="D44" s="288">
        <v>0</v>
      </c>
      <c r="E44" s="289">
        <v>153653</v>
      </c>
    </row>
    <row r="45" spans="1:5" ht="12.75">
      <c r="A45" s="281" t="s">
        <v>426</v>
      </c>
      <c r="B45" s="282" t="s">
        <v>834</v>
      </c>
      <c r="C45" s="288">
        <v>0</v>
      </c>
      <c r="D45" s="288">
        <v>0</v>
      </c>
      <c r="E45" s="289">
        <v>13833</v>
      </c>
    </row>
    <row r="46" spans="1:5" ht="13.5" thickBot="1">
      <c r="A46" s="290" t="s">
        <v>428</v>
      </c>
      <c r="B46" s="291" t="s">
        <v>835</v>
      </c>
      <c r="C46" s="292">
        <v>0</v>
      </c>
      <c r="D46" s="292">
        <v>0</v>
      </c>
      <c r="E46" s="293">
        <v>-50115</v>
      </c>
    </row>
    <row r="47" spans="2:3" ht="12.75">
      <c r="B47" s="330"/>
      <c r="C47" s="330"/>
    </row>
    <row r="48" spans="2:3" ht="12.75">
      <c r="B48" s="330"/>
      <c r="C48" s="330"/>
    </row>
    <row r="49" spans="2:3" ht="12.75">
      <c r="B49" s="330"/>
      <c r="C49" s="330"/>
    </row>
    <row r="50" spans="2:3" ht="12.75">
      <c r="B50" s="330"/>
      <c r="C50" s="330"/>
    </row>
    <row r="51" spans="2:3" ht="12.75">
      <c r="B51" s="330"/>
      <c r="C51" s="330"/>
    </row>
    <row r="52" spans="2:3" ht="12.75">
      <c r="B52" s="330"/>
      <c r="C52" s="330"/>
    </row>
    <row r="53" spans="2:3" ht="12.75">
      <c r="B53" s="330"/>
      <c r="C53" s="330"/>
    </row>
    <row r="54" spans="2:3" ht="12.75">
      <c r="B54" s="330"/>
      <c r="C54" s="330"/>
    </row>
    <row r="55" spans="2:3" ht="12.75">
      <c r="B55" s="330"/>
      <c r="C55" s="330"/>
    </row>
    <row r="56" spans="2:3" ht="12.75">
      <c r="B56" s="330"/>
      <c r="C56" s="330"/>
    </row>
    <row r="57" spans="2:3" ht="12.75">
      <c r="B57" s="330"/>
      <c r="C57" s="330"/>
    </row>
    <row r="58" spans="2:3" ht="12.75">
      <c r="B58" s="330"/>
      <c r="C58" s="330"/>
    </row>
    <row r="59" spans="2:3" ht="12.75">
      <c r="B59" s="330"/>
      <c r="C59" s="330"/>
    </row>
    <row r="60" spans="2:3" ht="12.75">
      <c r="B60" s="330"/>
      <c r="C60" s="330"/>
    </row>
    <row r="61" spans="2:3" ht="12.75">
      <c r="B61" s="330"/>
      <c r="C61" s="330"/>
    </row>
    <row r="62" spans="2:3" ht="12.75">
      <c r="B62" s="330"/>
      <c r="C62" s="330"/>
    </row>
    <row r="63" spans="2:3" ht="12.75">
      <c r="B63" s="330"/>
      <c r="C63" s="330"/>
    </row>
    <row r="64" spans="2:3" ht="12.75">
      <c r="B64" s="330"/>
      <c r="C64" s="330"/>
    </row>
    <row r="65" spans="2:3" ht="12.75">
      <c r="B65" s="330"/>
      <c r="C65" s="330"/>
    </row>
    <row r="66" spans="2:3" ht="12.75">
      <c r="B66" s="330"/>
      <c r="C66" s="330"/>
    </row>
    <row r="67" spans="2:3" ht="12.75">
      <c r="B67" s="330"/>
      <c r="C67" s="330"/>
    </row>
    <row r="68" spans="2:3" ht="12.75">
      <c r="B68" s="330"/>
      <c r="C68" s="330"/>
    </row>
  </sheetData>
  <sheetProtection/>
  <mergeCells count="2"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1" sqref="A11"/>
    </sheetView>
  </sheetViews>
  <sheetFormatPr defaultColWidth="11.57421875" defaultRowHeight="12.75"/>
  <cols>
    <col min="1" max="1" width="43.00390625" style="295" customWidth="1"/>
    <col min="2" max="2" width="15.00390625" style="295" customWidth="1"/>
    <col min="3" max="3" width="13.28125" style="295" customWidth="1"/>
    <col min="4" max="4" width="13.57421875" style="295" customWidth="1"/>
    <col min="5" max="5" width="15.00390625" style="295" customWidth="1"/>
    <col min="6" max="6" width="17.7109375" style="295" customWidth="1"/>
    <col min="7" max="16384" width="11.57421875" style="295" customWidth="1"/>
  </cols>
  <sheetData>
    <row r="1" spans="1:11" ht="12.75">
      <c r="A1" s="391" t="s">
        <v>980</v>
      </c>
      <c r="B1" s="422"/>
      <c r="C1" s="422"/>
      <c r="D1" s="422"/>
      <c r="E1" s="422"/>
      <c r="F1" s="223"/>
      <c r="G1" s="223"/>
      <c r="H1" s="223"/>
      <c r="I1" s="294"/>
      <c r="J1" s="294"/>
      <c r="K1" s="294"/>
    </row>
    <row r="2" spans="1:11" ht="12.75">
      <c r="A2" s="218"/>
      <c r="B2" s="166"/>
      <c r="C2" s="166"/>
      <c r="D2" s="166"/>
      <c r="E2" s="166"/>
      <c r="F2" s="223"/>
      <c r="G2" s="223"/>
      <c r="H2" s="223"/>
      <c r="I2" s="294"/>
      <c r="J2" s="294"/>
      <c r="K2" s="294"/>
    </row>
    <row r="3" spans="1:11" ht="12.75">
      <c r="A3" s="218"/>
      <c r="B3" s="166"/>
      <c r="C3" s="166"/>
      <c r="D3" s="166"/>
      <c r="E3" s="166"/>
      <c r="F3" s="223"/>
      <c r="G3" s="223"/>
      <c r="H3" s="223"/>
      <c r="I3" s="294"/>
      <c r="J3" s="294"/>
      <c r="K3" s="294"/>
    </row>
    <row r="4" spans="1:11" ht="12.75">
      <c r="A4" s="218"/>
      <c r="B4" s="166"/>
      <c r="C4" s="166"/>
      <c r="D4" s="166"/>
      <c r="E4" s="166"/>
      <c r="F4" s="223"/>
      <c r="G4" s="223"/>
      <c r="H4" s="223"/>
      <c r="I4" s="294"/>
      <c r="J4" s="294"/>
      <c r="K4" s="294"/>
    </row>
    <row r="5" spans="1:11" ht="12.75">
      <c r="A5" s="218"/>
      <c r="B5" s="166"/>
      <c r="C5" s="166"/>
      <c r="D5" s="166"/>
      <c r="E5" s="166"/>
      <c r="F5" s="223"/>
      <c r="G5" s="223"/>
      <c r="H5" s="223"/>
      <c r="I5" s="294"/>
      <c r="J5" s="294"/>
      <c r="K5" s="294"/>
    </row>
    <row r="6" spans="1:11" ht="12.75">
      <c r="A6" s="218"/>
      <c r="B6" s="166"/>
      <c r="C6" s="166"/>
      <c r="D6" s="166"/>
      <c r="E6" s="166"/>
      <c r="F6" s="223"/>
      <c r="G6" s="223"/>
      <c r="H6" s="223"/>
      <c r="I6" s="294"/>
      <c r="J6" s="294"/>
      <c r="K6" s="294"/>
    </row>
    <row r="7" spans="1:11" ht="12.7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</row>
    <row r="8" spans="1:6" ht="15">
      <c r="A8" s="500" t="s">
        <v>660</v>
      </c>
      <c r="B8" s="500"/>
      <c r="C8" s="500"/>
      <c r="D8" s="500"/>
      <c r="E8" s="500"/>
      <c r="F8" s="500"/>
    </row>
    <row r="9" ht="12.75">
      <c r="A9" s="296"/>
    </row>
    <row r="10" ht="12.75">
      <c r="A10" s="296"/>
    </row>
    <row r="11" ht="12.75">
      <c r="F11" s="297"/>
    </row>
    <row r="12" ht="13.5" thickBot="1">
      <c r="F12" s="298" t="s">
        <v>166</v>
      </c>
    </row>
    <row r="13" spans="1:6" ht="18.75" customHeight="1">
      <c r="A13" s="299" t="s">
        <v>661</v>
      </c>
      <c r="B13" s="501" t="s">
        <v>662</v>
      </c>
      <c r="C13" s="501"/>
      <c r="D13" s="501"/>
      <c r="E13" s="501" t="s">
        <v>663</v>
      </c>
      <c r="F13" s="503" t="s">
        <v>664</v>
      </c>
    </row>
    <row r="14" spans="1:6" ht="19.5" customHeight="1" thickBot="1">
      <c r="A14" s="300"/>
      <c r="B14" s="301">
        <v>2016</v>
      </c>
      <c r="C14" s="301">
        <v>2017</v>
      </c>
      <c r="D14" s="301">
        <v>2018</v>
      </c>
      <c r="E14" s="502"/>
      <c r="F14" s="504"/>
    </row>
    <row r="15" spans="1:6" ht="12.75">
      <c r="A15" s="505"/>
      <c r="B15" s="506"/>
      <c r="C15" s="506"/>
      <c r="D15" s="506"/>
      <c r="E15" s="506"/>
      <c r="F15" s="507"/>
    </row>
    <row r="16" spans="1:6" ht="39">
      <c r="A16" s="302" t="s">
        <v>665</v>
      </c>
      <c r="B16" s="303">
        <v>3808</v>
      </c>
      <c r="C16" s="303">
        <v>3808</v>
      </c>
      <c r="D16" s="303">
        <v>3808</v>
      </c>
      <c r="E16" s="303">
        <v>33000</v>
      </c>
      <c r="F16" s="304">
        <f>SUM(B16:E16)</f>
        <v>44424</v>
      </c>
    </row>
    <row r="17" spans="1:6" ht="45" customHeight="1">
      <c r="A17" s="302" t="s">
        <v>944</v>
      </c>
      <c r="B17" s="303">
        <v>10000</v>
      </c>
      <c r="C17" s="303">
        <v>10000</v>
      </c>
      <c r="D17" s="303">
        <v>8000</v>
      </c>
      <c r="E17" s="303">
        <v>25000</v>
      </c>
      <c r="F17" s="304">
        <f>SUM(B17:E17)</f>
        <v>53000</v>
      </c>
    </row>
    <row r="18" spans="1:6" ht="39">
      <c r="A18" s="302" t="s">
        <v>946</v>
      </c>
      <c r="B18" s="303">
        <v>23680</v>
      </c>
      <c r="C18" s="303">
        <v>23680</v>
      </c>
      <c r="D18" s="303">
        <v>23680</v>
      </c>
      <c r="E18" s="303">
        <f>3*D18</f>
        <v>71040</v>
      </c>
      <c r="F18" s="304">
        <f>SUM(B18:E18)</f>
        <v>142080</v>
      </c>
    </row>
    <row r="19" spans="1:6" ht="13.5" thickBot="1">
      <c r="A19" s="305" t="s">
        <v>666</v>
      </c>
      <c r="B19" s="306">
        <f>SUM(B16:B18)</f>
        <v>37488</v>
      </c>
      <c r="C19" s="306">
        <f>SUM(C16:C18)</f>
        <v>37488</v>
      </c>
      <c r="D19" s="306">
        <f>SUM(D16:D18)</f>
        <v>35488</v>
      </c>
      <c r="E19" s="306">
        <f>SUM(E16:E18)</f>
        <v>129040</v>
      </c>
      <c r="F19" s="307">
        <f>SUM(F16:F18)</f>
        <v>239504</v>
      </c>
    </row>
    <row r="20" spans="1:6" ht="12.75">
      <c r="A20" s="308"/>
      <c r="B20" s="309"/>
      <c r="C20" s="309"/>
      <c r="D20" s="309"/>
      <c r="E20" s="309"/>
      <c r="F20" s="309"/>
    </row>
    <row r="21" spans="1:6" ht="12.75">
      <c r="A21" s="308"/>
      <c r="B21" s="309"/>
      <c r="C21" s="309"/>
      <c r="D21" s="309"/>
      <c r="E21" s="309"/>
      <c r="F21" s="309"/>
    </row>
  </sheetData>
  <sheetProtection/>
  <mergeCells count="6">
    <mergeCell ref="A8:F8"/>
    <mergeCell ref="B13:D13"/>
    <mergeCell ref="E13:E14"/>
    <mergeCell ref="F13:F14"/>
    <mergeCell ref="A15:F15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1" sqref="A11"/>
    </sheetView>
  </sheetViews>
  <sheetFormatPr defaultColWidth="11.57421875" defaultRowHeight="12.75"/>
  <cols>
    <col min="1" max="1" width="58.7109375" style="310" customWidth="1"/>
    <col min="2" max="2" width="27.57421875" style="310" customWidth="1"/>
    <col min="3" max="3" width="21.00390625" style="310" customWidth="1"/>
    <col min="4" max="4" width="21.421875" style="310" customWidth="1"/>
    <col min="5" max="16384" width="11.57421875" style="310" customWidth="1"/>
  </cols>
  <sheetData>
    <row r="1" spans="1:11" ht="12.75">
      <c r="A1" s="391" t="s">
        <v>981</v>
      </c>
      <c r="B1" s="422"/>
      <c r="C1" s="422"/>
      <c r="D1" s="422"/>
      <c r="E1" s="166"/>
      <c r="F1" s="165"/>
      <c r="G1" s="165"/>
      <c r="H1" s="165"/>
      <c r="I1" s="165"/>
      <c r="J1" s="165"/>
      <c r="K1" s="165"/>
    </row>
    <row r="2" spans="1:1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ht="13.5">
      <c r="D3" s="311"/>
    </row>
    <row r="7" spans="1:4" ht="15">
      <c r="A7" s="508" t="s">
        <v>667</v>
      </c>
      <c r="B7" s="508"/>
      <c r="C7" s="508"/>
      <c r="D7" s="508"/>
    </row>
    <row r="8" spans="1:4" ht="15">
      <c r="A8" s="508" t="s">
        <v>839</v>
      </c>
      <c r="B8" s="508"/>
      <c r="C8" s="508"/>
      <c r="D8" s="508"/>
    </row>
    <row r="10" ht="13.5" thickBot="1">
      <c r="D10" s="312" t="s">
        <v>668</v>
      </c>
    </row>
    <row r="11" spans="1:4" ht="31.5" thickBot="1">
      <c r="A11" s="313" t="s">
        <v>669</v>
      </c>
      <c r="B11" s="314" t="s">
        <v>670</v>
      </c>
      <c r="C11" s="335" t="s">
        <v>671</v>
      </c>
      <c r="D11" s="315" t="s">
        <v>840</v>
      </c>
    </row>
    <row r="12" spans="1:4" ht="34.5" customHeight="1">
      <c r="A12" s="316" t="s">
        <v>672</v>
      </c>
      <c r="B12" s="317" t="s">
        <v>673</v>
      </c>
      <c r="C12" s="317" t="s">
        <v>673</v>
      </c>
      <c r="D12" s="318" t="s">
        <v>673</v>
      </c>
    </row>
    <row r="13" spans="1:4" ht="34.5" customHeight="1">
      <c r="A13" s="319" t="s">
        <v>674</v>
      </c>
      <c r="B13" s="320" t="s">
        <v>673</v>
      </c>
      <c r="C13" s="320" t="s">
        <v>673</v>
      </c>
      <c r="D13" s="321" t="s">
        <v>673</v>
      </c>
    </row>
    <row r="14" spans="1:4" ht="34.5" customHeight="1">
      <c r="A14" s="322" t="s">
        <v>841</v>
      </c>
      <c r="B14" s="320" t="s">
        <v>673</v>
      </c>
      <c r="C14" s="320" t="s">
        <v>673</v>
      </c>
      <c r="D14" s="321" t="s">
        <v>673</v>
      </c>
    </row>
    <row r="15" spans="1:4" ht="34.5" customHeight="1">
      <c r="A15" s="385" t="s">
        <v>927</v>
      </c>
      <c r="B15" s="320">
        <v>692</v>
      </c>
      <c r="C15" s="320" t="s">
        <v>926</v>
      </c>
      <c r="D15" s="321">
        <v>8480</v>
      </c>
    </row>
    <row r="16" spans="1:4" ht="34.5" customHeight="1">
      <c r="A16" s="385" t="s">
        <v>931</v>
      </c>
      <c r="B16" s="320">
        <v>1</v>
      </c>
      <c r="C16" s="320" t="s">
        <v>932</v>
      </c>
      <c r="D16" s="321">
        <v>150</v>
      </c>
    </row>
    <row r="17" spans="1:4" ht="34.5" customHeight="1">
      <c r="A17" s="322" t="s">
        <v>928</v>
      </c>
      <c r="B17" s="320">
        <v>1</v>
      </c>
      <c r="C17" s="320" t="s">
        <v>932</v>
      </c>
      <c r="D17" s="321">
        <v>133</v>
      </c>
    </row>
    <row r="18" spans="1:4" ht="38.25" customHeight="1">
      <c r="A18" s="323" t="s">
        <v>929</v>
      </c>
      <c r="B18" s="320" t="s">
        <v>673</v>
      </c>
      <c r="C18" s="320" t="s">
        <v>673</v>
      </c>
      <c r="D18" s="321" t="s">
        <v>673</v>
      </c>
    </row>
    <row r="19" spans="1:4" ht="15" thickBot="1">
      <c r="A19" s="324" t="s">
        <v>930</v>
      </c>
      <c r="B19" s="325" t="s">
        <v>673</v>
      </c>
      <c r="C19" s="325" t="s">
        <v>673</v>
      </c>
      <c r="D19" s="326" t="s">
        <v>673</v>
      </c>
    </row>
  </sheetData>
  <sheetProtection/>
  <mergeCells count="3">
    <mergeCell ref="A7:D7"/>
    <mergeCell ref="A8:D8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I4"/>
    </sheetView>
  </sheetViews>
  <sheetFormatPr defaultColWidth="9.140625" defaultRowHeight="12.75"/>
  <cols>
    <col min="1" max="1" width="27.57421875" style="3" customWidth="1"/>
    <col min="2" max="2" width="12.7109375" style="3" bestFit="1" customWidth="1"/>
    <col min="3" max="3" width="15.28125" style="3" bestFit="1" customWidth="1"/>
    <col min="4" max="4" width="18.140625" style="3" bestFit="1" customWidth="1"/>
    <col min="5" max="6" width="14.28125" style="3" bestFit="1" customWidth="1"/>
    <col min="7" max="7" width="21.28125" style="3" bestFit="1" customWidth="1"/>
    <col min="8" max="8" width="14.28125" style="3" bestFit="1" customWidth="1"/>
    <col min="9" max="9" width="19.8515625" style="3" bestFit="1" customWidth="1"/>
    <col min="10" max="11" width="6.8515625" style="3" customWidth="1"/>
    <col min="12" max="16384" width="9.140625" style="3" customWidth="1"/>
  </cols>
  <sheetData>
    <row r="1" spans="1:9" ht="9.75">
      <c r="A1" s="391"/>
      <c r="B1" s="391"/>
      <c r="C1" s="391"/>
      <c r="D1" s="391"/>
      <c r="E1" s="391"/>
      <c r="F1" s="391"/>
      <c r="G1" s="391"/>
      <c r="H1" s="391"/>
      <c r="I1" s="391"/>
    </row>
    <row r="2" spans="1:9" ht="12.75">
      <c r="A2" s="391" t="s">
        <v>964</v>
      </c>
      <c r="B2" s="391"/>
      <c r="C2" s="391"/>
      <c r="D2" s="392"/>
      <c r="E2" s="392"/>
      <c r="F2" s="392"/>
      <c r="G2" s="392"/>
      <c r="H2" s="392"/>
      <c r="I2" s="392"/>
    </row>
    <row r="3" spans="1:9" ht="9.75">
      <c r="A3" s="400" t="s">
        <v>31</v>
      </c>
      <c r="B3" s="400"/>
      <c r="C3" s="400"/>
      <c r="D3" s="400"/>
      <c r="E3" s="400"/>
      <c r="F3" s="400"/>
      <c r="G3" s="400"/>
      <c r="H3" s="400"/>
      <c r="I3" s="400"/>
    </row>
    <row r="4" spans="1:9" ht="9.75">
      <c r="A4" s="400" t="s">
        <v>100</v>
      </c>
      <c r="B4" s="400"/>
      <c r="C4" s="400"/>
      <c r="D4" s="400"/>
      <c r="E4" s="400"/>
      <c r="F4" s="400"/>
      <c r="G4" s="400"/>
      <c r="H4" s="400"/>
      <c r="I4" s="400"/>
    </row>
    <row r="5" spans="1:9" ht="9.75">
      <c r="A5" s="400"/>
      <c r="B5" s="400"/>
      <c r="C5" s="400"/>
      <c r="D5" s="400"/>
      <c r="E5" s="400"/>
      <c r="F5" s="400"/>
      <c r="G5" s="400"/>
      <c r="H5" s="400"/>
      <c r="I5" s="400"/>
    </row>
    <row r="6" spans="1:9" ht="10.5" thickBot="1">
      <c r="A6" s="4"/>
      <c r="B6" s="4"/>
      <c r="C6" s="4"/>
      <c r="D6" s="4"/>
      <c r="E6" s="4"/>
      <c r="F6" s="4"/>
      <c r="G6" s="4"/>
      <c r="H6" s="327"/>
      <c r="I6" s="5" t="s">
        <v>51</v>
      </c>
    </row>
    <row r="7" spans="1:11" s="7" customFormat="1" ht="24" customHeight="1" thickBot="1">
      <c r="A7" s="401" t="s">
        <v>0</v>
      </c>
      <c r="B7" s="402"/>
      <c r="C7" s="106" t="s">
        <v>52</v>
      </c>
      <c r="D7" s="77" t="s">
        <v>28</v>
      </c>
      <c r="E7" s="77" t="s">
        <v>53</v>
      </c>
      <c r="F7" s="77" t="s">
        <v>16</v>
      </c>
      <c r="G7" s="77" t="s">
        <v>54</v>
      </c>
      <c r="H7" s="77" t="s">
        <v>46</v>
      </c>
      <c r="I7" s="78" t="s">
        <v>55</v>
      </c>
      <c r="J7" s="6"/>
      <c r="K7" s="6"/>
    </row>
    <row r="8" spans="1:9" ht="9.75">
      <c r="A8" s="399" t="s">
        <v>73</v>
      </c>
      <c r="B8" s="98" t="s">
        <v>56</v>
      </c>
      <c r="C8" s="79">
        <v>124540</v>
      </c>
      <c r="D8" s="102">
        <v>5080</v>
      </c>
      <c r="E8" s="85">
        <v>99533</v>
      </c>
      <c r="F8" s="85">
        <v>0</v>
      </c>
      <c r="G8" s="85">
        <v>12258</v>
      </c>
      <c r="H8" s="84">
        <f aca="true" t="shared" si="0" ref="H8:H64">E8+F8+G8</f>
        <v>111791</v>
      </c>
      <c r="I8" s="86">
        <f aca="true" t="shared" si="1" ref="I8:I63">C8+D8+H8</f>
        <v>241411</v>
      </c>
    </row>
    <row r="9" spans="1:9" ht="9.75">
      <c r="A9" s="398"/>
      <c r="B9" s="99" t="s">
        <v>57</v>
      </c>
      <c r="C9" s="79">
        <v>214205</v>
      </c>
      <c r="D9" s="103">
        <v>4212</v>
      </c>
      <c r="E9" s="80">
        <v>89631</v>
      </c>
      <c r="F9" s="80">
        <v>478</v>
      </c>
      <c r="G9" s="80">
        <v>12258</v>
      </c>
      <c r="H9" s="79">
        <f t="shared" si="0"/>
        <v>102367</v>
      </c>
      <c r="I9" s="86">
        <f t="shared" si="1"/>
        <v>320784</v>
      </c>
    </row>
    <row r="10" spans="1:9" ht="9.75">
      <c r="A10" s="135"/>
      <c r="B10" s="100" t="s">
        <v>246</v>
      </c>
      <c r="C10" s="79">
        <v>126548</v>
      </c>
      <c r="D10" s="104">
        <v>3697</v>
      </c>
      <c r="E10" s="83">
        <v>83692</v>
      </c>
      <c r="F10" s="83">
        <v>478</v>
      </c>
      <c r="G10" s="83">
        <v>11320</v>
      </c>
      <c r="H10" s="79">
        <f t="shared" si="0"/>
        <v>95490</v>
      </c>
      <c r="I10" s="86">
        <f>C10+D10+H10</f>
        <v>225735</v>
      </c>
    </row>
    <row r="11" spans="1:9" ht="9.75">
      <c r="A11" s="397" t="s">
        <v>247</v>
      </c>
      <c r="B11" s="100" t="s">
        <v>56</v>
      </c>
      <c r="C11" s="79">
        <v>35358</v>
      </c>
      <c r="D11" s="104">
        <v>0</v>
      </c>
      <c r="E11" s="83">
        <v>0</v>
      </c>
      <c r="F11" s="83">
        <v>0</v>
      </c>
      <c r="G11" s="83">
        <v>0</v>
      </c>
      <c r="H11" s="79">
        <f t="shared" si="0"/>
        <v>0</v>
      </c>
      <c r="I11" s="86">
        <f t="shared" si="1"/>
        <v>35358</v>
      </c>
    </row>
    <row r="12" spans="1:9" ht="11.25" customHeight="1">
      <c r="A12" s="398"/>
      <c r="B12" s="99" t="s">
        <v>57</v>
      </c>
      <c r="C12" s="79">
        <v>47225</v>
      </c>
      <c r="D12" s="103">
        <v>8650</v>
      </c>
      <c r="E12" s="80">
        <v>0</v>
      </c>
      <c r="F12" s="80">
        <v>0</v>
      </c>
      <c r="G12" s="80">
        <v>2196</v>
      </c>
      <c r="H12" s="79">
        <f t="shared" si="0"/>
        <v>2196</v>
      </c>
      <c r="I12" s="86">
        <f t="shared" si="1"/>
        <v>58071</v>
      </c>
    </row>
    <row r="13" spans="1:9" ht="9.75">
      <c r="A13" s="135"/>
      <c r="B13" s="100" t="s">
        <v>246</v>
      </c>
      <c r="C13" s="79">
        <v>41841</v>
      </c>
      <c r="D13" s="104">
        <v>8650</v>
      </c>
      <c r="E13" s="83"/>
      <c r="F13" s="83"/>
      <c r="G13" s="83">
        <v>2196</v>
      </c>
      <c r="H13" s="79">
        <f t="shared" si="0"/>
        <v>2196</v>
      </c>
      <c r="I13" s="86">
        <f t="shared" si="1"/>
        <v>52687</v>
      </c>
    </row>
    <row r="14" spans="1:9" ht="9.75">
      <c r="A14" s="396" t="s">
        <v>221</v>
      </c>
      <c r="B14" s="100" t="s">
        <v>56</v>
      </c>
      <c r="C14" s="79">
        <v>103383</v>
      </c>
      <c r="D14" s="104">
        <v>0</v>
      </c>
      <c r="E14" s="83">
        <v>0</v>
      </c>
      <c r="F14" s="83">
        <v>0</v>
      </c>
      <c r="G14" s="83">
        <v>0</v>
      </c>
      <c r="H14" s="79">
        <f t="shared" si="0"/>
        <v>0</v>
      </c>
      <c r="I14" s="86">
        <f t="shared" si="1"/>
        <v>103383</v>
      </c>
    </row>
    <row r="15" spans="1:9" ht="9.75">
      <c r="A15" s="393"/>
      <c r="B15" s="99" t="s">
        <v>57</v>
      </c>
      <c r="C15" s="79">
        <v>690598</v>
      </c>
      <c r="D15" s="103">
        <v>0</v>
      </c>
      <c r="E15" s="80">
        <v>0</v>
      </c>
      <c r="F15" s="80">
        <v>0</v>
      </c>
      <c r="G15" s="80">
        <v>0</v>
      </c>
      <c r="H15" s="79">
        <f t="shared" si="0"/>
        <v>0</v>
      </c>
      <c r="I15" s="86">
        <f t="shared" si="1"/>
        <v>690598</v>
      </c>
    </row>
    <row r="16" spans="1:9" ht="9.75">
      <c r="A16" s="134"/>
      <c r="B16" s="100" t="s">
        <v>246</v>
      </c>
      <c r="C16" s="79">
        <v>610792</v>
      </c>
      <c r="D16" s="104">
        <v>0</v>
      </c>
      <c r="E16" s="83">
        <v>0</v>
      </c>
      <c r="F16" s="83">
        <v>0</v>
      </c>
      <c r="G16" s="83">
        <v>0</v>
      </c>
      <c r="H16" s="79">
        <f t="shared" si="0"/>
        <v>0</v>
      </c>
      <c r="I16" s="86">
        <f t="shared" si="1"/>
        <v>610792</v>
      </c>
    </row>
    <row r="17" spans="1:9" ht="9.75">
      <c r="A17" s="397" t="s">
        <v>74</v>
      </c>
      <c r="B17" s="100" t="s">
        <v>56</v>
      </c>
      <c r="C17" s="79">
        <v>0</v>
      </c>
      <c r="D17" s="150">
        <v>0</v>
      </c>
      <c r="E17" s="151">
        <v>0</v>
      </c>
      <c r="F17" s="151">
        <v>0</v>
      </c>
      <c r="G17" s="151">
        <v>0</v>
      </c>
      <c r="H17" s="152">
        <f t="shared" si="0"/>
        <v>0</v>
      </c>
      <c r="I17" s="86">
        <f t="shared" si="1"/>
        <v>0</v>
      </c>
    </row>
    <row r="18" spans="1:9" ht="11.25" customHeight="1">
      <c r="A18" s="398"/>
      <c r="B18" s="99" t="s">
        <v>57</v>
      </c>
      <c r="C18" s="79">
        <v>0</v>
      </c>
      <c r="D18" s="153">
        <v>0</v>
      </c>
      <c r="E18" s="154">
        <v>0</v>
      </c>
      <c r="F18" s="154">
        <v>0</v>
      </c>
      <c r="G18" s="154">
        <v>0</v>
      </c>
      <c r="H18" s="155">
        <f t="shared" si="0"/>
        <v>0</v>
      </c>
      <c r="I18" s="86">
        <f t="shared" si="1"/>
        <v>0</v>
      </c>
    </row>
    <row r="19" spans="1:9" ht="9.75">
      <c r="A19" s="135"/>
      <c r="B19" s="100" t="s">
        <v>246</v>
      </c>
      <c r="C19" s="79">
        <v>0</v>
      </c>
      <c r="D19" s="150">
        <v>0</v>
      </c>
      <c r="E19" s="151">
        <v>0</v>
      </c>
      <c r="F19" s="151">
        <v>0</v>
      </c>
      <c r="G19" s="151">
        <v>0</v>
      </c>
      <c r="H19" s="155">
        <f t="shared" si="0"/>
        <v>0</v>
      </c>
      <c r="I19" s="86">
        <f t="shared" si="1"/>
        <v>0</v>
      </c>
    </row>
    <row r="20" spans="1:9" ht="11.25" customHeight="1">
      <c r="A20" s="397" t="s">
        <v>75</v>
      </c>
      <c r="B20" s="100" t="s">
        <v>56</v>
      </c>
      <c r="C20" s="79">
        <v>0</v>
      </c>
      <c r="D20" s="150">
        <v>0</v>
      </c>
      <c r="E20" s="151">
        <v>0</v>
      </c>
      <c r="F20" s="151">
        <v>0</v>
      </c>
      <c r="G20" s="151">
        <v>0</v>
      </c>
      <c r="H20" s="152">
        <f t="shared" si="0"/>
        <v>0</v>
      </c>
      <c r="I20" s="86">
        <f t="shared" si="1"/>
        <v>0</v>
      </c>
    </row>
    <row r="21" spans="1:9" ht="9.75">
      <c r="A21" s="398"/>
      <c r="B21" s="99" t="s">
        <v>57</v>
      </c>
      <c r="C21" s="79">
        <v>0</v>
      </c>
      <c r="D21" s="153">
        <v>0</v>
      </c>
      <c r="E21" s="154">
        <v>0</v>
      </c>
      <c r="F21" s="154">
        <v>0</v>
      </c>
      <c r="G21" s="154">
        <v>0</v>
      </c>
      <c r="H21" s="155">
        <f t="shared" si="0"/>
        <v>0</v>
      </c>
      <c r="I21" s="86">
        <f t="shared" si="1"/>
        <v>0</v>
      </c>
    </row>
    <row r="22" spans="1:9" ht="11.25" customHeight="1">
      <c r="A22" s="135"/>
      <c r="B22" s="100" t="s">
        <v>246</v>
      </c>
      <c r="C22" s="79">
        <v>0</v>
      </c>
      <c r="D22" s="150">
        <v>0</v>
      </c>
      <c r="E22" s="151">
        <v>0</v>
      </c>
      <c r="F22" s="151">
        <v>0</v>
      </c>
      <c r="G22" s="151">
        <v>0</v>
      </c>
      <c r="H22" s="152">
        <v>0</v>
      </c>
      <c r="I22" s="86">
        <f t="shared" si="1"/>
        <v>0</v>
      </c>
    </row>
    <row r="23" spans="1:9" ht="9.75">
      <c r="A23" s="396" t="s">
        <v>229</v>
      </c>
      <c r="B23" s="100" t="s">
        <v>56</v>
      </c>
      <c r="C23" s="79">
        <v>0</v>
      </c>
      <c r="D23" s="104">
        <v>0</v>
      </c>
      <c r="E23" s="83">
        <v>0</v>
      </c>
      <c r="F23" s="83">
        <v>0</v>
      </c>
      <c r="G23" s="83">
        <v>0</v>
      </c>
      <c r="H23" s="82">
        <f t="shared" si="0"/>
        <v>0</v>
      </c>
      <c r="I23" s="86">
        <f t="shared" si="1"/>
        <v>0</v>
      </c>
    </row>
    <row r="24" spans="1:9" ht="9.75">
      <c r="A24" s="393"/>
      <c r="B24" s="99" t="s">
        <v>57</v>
      </c>
      <c r="C24" s="139">
        <v>8682</v>
      </c>
      <c r="D24" s="103">
        <v>596</v>
      </c>
      <c r="E24" s="80">
        <v>0</v>
      </c>
      <c r="F24" s="80">
        <v>2324</v>
      </c>
      <c r="G24" s="80">
        <v>582</v>
      </c>
      <c r="H24" s="79">
        <f t="shared" si="0"/>
        <v>2906</v>
      </c>
      <c r="I24" s="86">
        <f t="shared" si="1"/>
        <v>12184</v>
      </c>
    </row>
    <row r="25" spans="1:9" ht="9.75">
      <c r="A25" s="134"/>
      <c r="B25" s="100" t="s">
        <v>246</v>
      </c>
      <c r="C25" s="139">
        <v>8682</v>
      </c>
      <c r="D25" s="104">
        <v>596</v>
      </c>
      <c r="E25" s="83">
        <v>0</v>
      </c>
      <c r="F25" s="83">
        <v>2324</v>
      </c>
      <c r="G25" s="83">
        <v>582</v>
      </c>
      <c r="H25" s="79">
        <f t="shared" si="0"/>
        <v>2906</v>
      </c>
      <c r="I25" s="86">
        <f t="shared" si="1"/>
        <v>12184</v>
      </c>
    </row>
    <row r="26" spans="1:9" ht="15" customHeight="1">
      <c r="A26" s="396" t="s">
        <v>248</v>
      </c>
      <c r="B26" s="100" t="s">
        <v>56</v>
      </c>
      <c r="C26" s="139">
        <v>20000</v>
      </c>
      <c r="D26" s="104">
        <v>0</v>
      </c>
      <c r="E26" s="83">
        <v>0</v>
      </c>
      <c r="F26" s="83">
        <v>0</v>
      </c>
      <c r="G26" s="83">
        <v>0</v>
      </c>
      <c r="H26" s="79">
        <f t="shared" si="0"/>
        <v>0</v>
      </c>
      <c r="I26" s="86">
        <f t="shared" si="1"/>
        <v>20000</v>
      </c>
    </row>
    <row r="27" spans="1:9" ht="15" customHeight="1">
      <c r="A27" s="393"/>
      <c r="B27" s="99" t="s">
        <v>57</v>
      </c>
      <c r="C27" s="139">
        <v>77332</v>
      </c>
      <c r="D27" s="103">
        <v>350</v>
      </c>
      <c r="E27" s="80">
        <v>7669</v>
      </c>
      <c r="F27" s="80">
        <v>0</v>
      </c>
      <c r="G27" s="80">
        <v>0</v>
      </c>
      <c r="H27" s="79">
        <f t="shared" si="0"/>
        <v>7669</v>
      </c>
      <c r="I27" s="86">
        <f t="shared" si="1"/>
        <v>85351</v>
      </c>
    </row>
    <row r="28" spans="1:9" ht="9.75">
      <c r="A28" s="135"/>
      <c r="B28" s="100" t="s">
        <v>246</v>
      </c>
      <c r="C28" s="139">
        <v>77332</v>
      </c>
      <c r="D28" s="104">
        <v>350</v>
      </c>
      <c r="E28" s="83">
        <v>7669</v>
      </c>
      <c r="F28" s="83">
        <v>0</v>
      </c>
      <c r="G28" s="83">
        <v>0</v>
      </c>
      <c r="H28" s="79">
        <f t="shared" si="0"/>
        <v>7669</v>
      </c>
      <c r="I28" s="86">
        <f t="shared" si="1"/>
        <v>85351</v>
      </c>
    </row>
    <row r="29" spans="1:9" ht="9.75">
      <c r="A29" s="393" t="s">
        <v>249</v>
      </c>
      <c r="B29" s="100" t="s">
        <v>56</v>
      </c>
      <c r="C29" s="79">
        <v>0</v>
      </c>
      <c r="D29" s="104">
        <v>0</v>
      </c>
      <c r="E29" s="83">
        <v>0</v>
      </c>
      <c r="F29" s="83">
        <v>0</v>
      </c>
      <c r="G29" s="83">
        <v>0</v>
      </c>
      <c r="H29" s="79">
        <f t="shared" si="0"/>
        <v>0</v>
      </c>
      <c r="I29" s="86">
        <f t="shared" si="1"/>
        <v>0</v>
      </c>
    </row>
    <row r="30" spans="1:9" ht="9.75">
      <c r="A30" s="394"/>
      <c r="B30" s="99" t="s">
        <v>57</v>
      </c>
      <c r="C30" s="79">
        <v>29443</v>
      </c>
      <c r="D30" s="103">
        <v>2801</v>
      </c>
      <c r="E30" s="80">
        <v>52018</v>
      </c>
      <c r="F30" s="80">
        <v>0</v>
      </c>
      <c r="G30" s="80">
        <v>89</v>
      </c>
      <c r="H30" s="79">
        <f t="shared" si="0"/>
        <v>52107</v>
      </c>
      <c r="I30" s="86">
        <f t="shared" si="1"/>
        <v>84351</v>
      </c>
    </row>
    <row r="31" spans="1:9" ht="9.75">
      <c r="A31" s="395"/>
      <c r="B31" s="100" t="s">
        <v>246</v>
      </c>
      <c r="C31" s="79">
        <v>29443</v>
      </c>
      <c r="D31" s="104">
        <v>2801</v>
      </c>
      <c r="E31" s="83">
        <v>52018</v>
      </c>
      <c r="F31" s="83"/>
      <c r="G31" s="83">
        <v>89</v>
      </c>
      <c r="H31" s="79">
        <f t="shared" si="0"/>
        <v>52107</v>
      </c>
      <c r="I31" s="86">
        <f t="shared" si="1"/>
        <v>84351</v>
      </c>
    </row>
    <row r="32" spans="1:9" ht="9.75">
      <c r="A32" s="397" t="s">
        <v>76</v>
      </c>
      <c r="B32" s="100" t="s">
        <v>56</v>
      </c>
      <c r="C32" s="79">
        <v>250676</v>
      </c>
      <c r="D32" s="104">
        <v>0</v>
      </c>
      <c r="E32" s="83">
        <v>0</v>
      </c>
      <c r="F32" s="83">
        <v>0</v>
      </c>
      <c r="G32" s="83">
        <v>0</v>
      </c>
      <c r="H32" s="79">
        <f t="shared" si="0"/>
        <v>0</v>
      </c>
      <c r="I32" s="86">
        <f t="shared" si="1"/>
        <v>250676</v>
      </c>
    </row>
    <row r="33" spans="1:9" ht="9.75">
      <c r="A33" s="398"/>
      <c r="B33" s="99" t="s">
        <v>57</v>
      </c>
      <c r="C33" s="79">
        <v>175300</v>
      </c>
      <c r="D33" s="103">
        <v>0</v>
      </c>
      <c r="E33" s="80">
        <v>1850</v>
      </c>
      <c r="F33" s="80">
        <v>0</v>
      </c>
      <c r="G33" s="80">
        <v>0</v>
      </c>
      <c r="H33" s="79">
        <f t="shared" si="0"/>
        <v>1850</v>
      </c>
      <c r="I33" s="86">
        <f t="shared" si="1"/>
        <v>177150</v>
      </c>
    </row>
    <row r="34" spans="1:9" ht="11.25" customHeight="1">
      <c r="A34" s="135"/>
      <c r="B34" s="100" t="s">
        <v>246</v>
      </c>
      <c r="C34" s="79">
        <v>175140</v>
      </c>
      <c r="D34" s="104">
        <v>0</v>
      </c>
      <c r="E34" s="83">
        <v>1850</v>
      </c>
      <c r="F34" s="83"/>
      <c r="G34" s="83"/>
      <c r="H34" s="79">
        <f t="shared" si="0"/>
        <v>1850</v>
      </c>
      <c r="I34" s="86">
        <f t="shared" si="1"/>
        <v>176990</v>
      </c>
    </row>
    <row r="35" spans="1:9" ht="9.75">
      <c r="A35" s="397" t="s">
        <v>77</v>
      </c>
      <c r="B35" s="100" t="s">
        <v>56</v>
      </c>
      <c r="C35" s="79">
        <v>0</v>
      </c>
      <c r="D35" s="104">
        <v>0</v>
      </c>
      <c r="E35" s="83">
        <v>31475</v>
      </c>
      <c r="F35" s="83">
        <v>0</v>
      </c>
      <c r="G35" s="83">
        <v>0</v>
      </c>
      <c r="H35" s="79">
        <f t="shared" si="0"/>
        <v>31475</v>
      </c>
      <c r="I35" s="86">
        <f t="shared" si="1"/>
        <v>31475</v>
      </c>
    </row>
    <row r="36" spans="1:9" ht="9.75">
      <c r="A36" s="398"/>
      <c r="B36" s="99" t="s">
        <v>57</v>
      </c>
      <c r="C36" s="79">
        <v>0</v>
      </c>
      <c r="D36" s="103">
        <v>0</v>
      </c>
      <c r="E36" s="80">
        <v>29953</v>
      </c>
      <c r="F36" s="80">
        <v>0</v>
      </c>
      <c r="G36" s="80">
        <v>0</v>
      </c>
      <c r="H36" s="79">
        <f t="shared" si="0"/>
        <v>29953</v>
      </c>
      <c r="I36" s="86">
        <f t="shared" si="1"/>
        <v>29953</v>
      </c>
    </row>
    <row r="37" spans="1:9" ht="11.25" customHeight="1">
      <c r="A37" s="135"/>
      <c r="B37" s="100" t="s">
        <v>246</v>
      </c>
      <c r="C37" s="79">
        <v>0</v>
      </c>
      <c r="D37" s="104">
        <v>0</v>
      </c>
      <c r="E37" s="83">
        <v>29953</v>
      </c>
      <c r="F37" s="83"/>
      <c r="G37" s="83"/>
      <c r="H37" s="79">
        <f t="shared" si="0"/>
        <v>29953</v>
      </c>
      <c r="I37" s="86">
        <f t="shared" si="1"/>
        <v>29953</v>
      </c>
    </row>
    <row r="38" spans="1:9" ht="9.75">
      <c r="A38" s="397" t="s">
        <v>220</v>
      </c>
      <c r="B38" s="100" t="s">
        <v>56</v>
      </c>
      <c r="C38" s="79">
        <v>0</v>
      </c>
      <c r="D38" s="104">
        <v>0</v>
      </c>
      <c r="E38" s="83">
        <v>0</v>
      </c>
      <c r="F38" s="83">
        <v>0</v>
      </c>
      <c r="G38" s="83">
        <v>0</v>
      </c>
      <c r="H38" s="79">
        <f t="shared" si="0"/>
        <v>0</v>
      </c>
      <c r="I38" s="86">
        <f t="shared" si="1"/>
        <v>0</v>
      </c>
    </row>
    <row r="39" spans="1:9" ht="9.75">
      <c r="A39" s="398"/>
      <c r="B39" s="99" t="s">
        <v>57</v>
      </c>
      <c r="C39" s="79">
        <v>0</v>
      </c>
      <c r="D39" s="103">
        <v>0</v>
      </c>
      <c r="E39" s="80">
        <v>58073</v>
      </c>
      <c r="F39" s="80">
        <v>0</v>
      </c>
      <c r="G39" s="80">
        <v>0</v>
      </c>
      <c r="H39" s="79">
        <f t="shared" si="0"/>
        <v>58073</v>
      </c>
      <c r="I39" s="86">
        <f t="shared" si="1"/>
        <v>58073</v>
      </c>
    </row>
    <row r="40" spans="1:9" ht="9.75">
      <c r="A40" s="135"/>
      <c r="B40" s="100" t="s">
        <v>246</v>
      </c>
      <c r="C40" s="79">
        <v>0</v>
      </c>
      <c r="D40" s="104">
        <v>0</v>
      </c>
      <c r="E40" s="83">
        <v>58073</v>
      </c>
      <c r="F40" s="83"/>
      <c r="G40" s="83"/>
      <c r="H40" s="79">
        <f t="shared" si="0"/>
        <v>58073</v>
      </c>
      <c r="I40" s="86">
        <f t="shared" si="1"/>
        <v>58073</v>
      </c>
    </row>
    <row r="41" spans="1:9" ht="9.75">
      <c r="A41" s="396" t="s">
        <v>78</v>
      </c>
      <c r="B41" s="100" t="s">
        <v>56</v>
      </c>
      <c r="C41" s="79">
        <v>312696</v>
      </c>
      <c r="D41" s="104">
        <v>0</v>
      </c>
      <c r="E41" s="83">
        <v>0</v>
      </c>
      <c r="F41" s="83">
        <v>0</v>
      </c>
      <c r="G41" s="83">
        <v>0</v>
      </c>
      <c r="H41" s="79">
        <f t="shared" si="0"/>
        <v>0</v>
      </c>
      <c r="I41" s="86">
        <f t="shared" si="1"/>
        <v>312696</v>
      </c>
    </row>
    <row r="42" spans="1:9" ht="9.75">
      <c r="A42" s="393"/>
      <c r="B42" s="99" t="s">
        <v>57</v>
      </c>
      <c r="C42" s="79">
        <v>377514</v>
      </c>
      <c r="D42" s="103">
        <v>0</v>
      </c>
      <c r="E42" s="80">
        <v>0</v>
      </c>
      <c r="F42" s="80">
        <v>0</v>
      </c>
      <c r="G42" s="80">
        <v>0</v>
      </c>
      <c r="H42" s="79">
        <f t="shared" si="0"/>
        <v>0</v>
      </c>
      <c r="I42" s="86">
        <f t="shared" si="1"/>
        <v>377514</v>
      </c>
    </row>
    <row r="43" spans="1:9" s="8" customFormat="1" ht="12.75">
      <c r="A43" s="134"/>
      <c r="B43" s="100" t="s">
        <v>246</v>
      </c>
      <c r="C43" s="79">
        <v>371470</v>
      </c>
      <c r="D43" s="104">
        <v>0</v>
      </c>
      <c r="E43" s="83">
        <v>0</v>
      </c>
      <c r="F43" s="83"/>
      <c r="G43" s="83"/>
      <c r="H43" s="79">
        <f t="shared" si="0"/>
        <v>0</v>
      </c>
      <c r="I43" s="86">
        <f t="shared" si="1"/>
        <v>371470</v>
      </c>
    </row>
    <row r="44" spans="1:9" s="8" customFormat="1" ht="12.75">
      <c r="A44" s="396" t="s">
        <v>79</v>
      </c>
      <c r="B44" s="100" t="s">
        <v>56</v>
      </c>
      <c r="C44" s="79">
        <v>61448</v>
      </c>
      <c r="D44" s="150">
        <v>0</v>
      </c>
      <c r="E44" s="151">
        <v>0</v>
      </c>
      <c r="F44" s="151">
        <v>0</v>
      </c>
      <c r="G44" s="151">
        <v>0</v>
      </c>
      <c r="H44" s="152">
        <f t="shared" si="0"/>
        <v>0</v>
      </c>
      <c r="I44" s="86">
        <f t="shared" si="1"/>
        <v>61448</v>
      </c>
    </row>
    <row r="45" spans="1:9" s="8" customFormat="1" ht="12.75">
      <c r="A45" s="393"/>
      <c r="B45" s="99" t="s">
        <v>57</v>
      </c>
      <c r="C45" s="79">
        <v>50838</v>
      </c>
      <c r="D45" s="153">
        <v>0</v>
      </c>
      <c r="E45" s="154">
        <v>0</v>
      </c>
      <c r="F45" s="154">
        <v>0</v>
      </c>
      <c r="G45" s="154">
        <v>0</v>
      </c>
      <c r="H45" s="155">
        <f t="shared" si="0"/>
        <v>0</v>
      </c>
      <c r="I45" s="86">
        <f t="shared" si="1"/>
        <v>50838</v>
      </c>
    </row>
    <row r="46" spans="1:9" s="8" customFormat="1" ht="12.75">
      <c r="A46" s="134"/>
      <c r="B46" s="100" t="s">
        <v>246</v>
      </c>
      <c r="C46" s="79">
        <v>50838</v>
      </c>
      <c r="D46" s="150">
        <v>0</v>
      </c>
      <c r="E46" s="151">
        <v>0</v>
      </c>
      <c r="F46" s="151">
        <v>0</v>
      </c>
      <c r="G46" s="151">
        <v>0</v>
      </c>
      <c r="H46" s="152">
        <f t="shared" si="0"/>
        <v>0</v>
      </c>
      <c r="I46" s="86">
        <f t="shared" si="1"/>
        <v>50838</v>
      </c>
    </row>
    <row r="47" spans="1:9" ht="9.75">
      <c r="A47" s="397" t="s">
        <v>80</v>
      </c>
      <c r="B47" s="100" t="s">
        <v>56</v>
      </c>
      <c r="C47" s="79">
        <v>734167</v>
      </c>
      <c r="D47" s="150">
        <v>0</v>
      </c>
      <c r="E47" s="151">
        <v>0</v>
      </c>
      <c r="F47" s="151">
        <v>0</v>
      </c>
      <c r="G47" s="151">
        <v>0</v>
      </c>
      <c r="H47" s="152">
        <f t="shared" si="0"/>
        <v>0</v>
      </c>
      <c r="I47" s="86">
        <f t="shared" si="1"/>
        <v>734167</v>
      </c>
    </row>
    <row r="48" spans="1:9" ht="9.75">
      <c r="A48" s="398"/>
      <c r="B48" s="99" t="s">
        <v>57</v>
      </c>
      <c r="C48" s="79">
        <v>728895</v>
      </c>
      <c r="D48" s="153">
        <v>0</v>
      </c>
      <c r="E48" s="154">
        <v>0</v>
      </c>
      <c r="F48" s="154">
        <v>0</v>
      </c>
      <c r="G48" s="154">
        <v>0</v>
      </c>
      <c r="H48" s="155">
        <f t="shared" si="0"/>
        <v>0</v>
      </c>
      <c r="I48" s="86">
        <f t="shared" si="1"/>
        <v>728895</v>
      </c>
    </row>
    <row r="49" spans="1:9" ht="9.75">
      <c r="A49" s="135"/>
      <c r="B49" s="100" t="s">
        <v>246</v>
      </c>
      <c r="C49" s="79">
        <v>728895</v>
      </c>
      <c r="D49" s="150">
        <v>0</v>
      </c>
      <c r="E49" s="151">
        <v>0</v>
      </c>
      <c r="F49" s="151">
        <v>0</v>
      </c>
      <c r="G49" s="151">
        <v>0</v>
      </c>
      <c r="H49" s="152">
        <f t="shared" si="0"/>
        <v>0</v>
      </c>
      <c r="I49" s="86">
        <f t="shared" si="1"/>
        <v>728895</v>
      </c>
    </row>
    <row r="50" spans="1:9" ht="9.75">
      <c r="A50" s="397" t="s">
        <v>81</v>
      </c>
      <c r="B50" s="100" t="s">
        <v>56</v>
      </c>
      <c r="C50" s="79">
        <v>0</v>
      </c>
      <c r="D50" s="150">
        <v>0</v>
      </c>
      <c r="E50" s="151">
        <v>0</v>
      </c>
      <c r="F50" s="151">
        <v>0</v>
      </c>
      <c r="G50" s="151">
        <v>0</v>
      </c>
      <c r="H50" s="152">
        <f t="shared" si="0"/>
        <v>0</v>
      </c>
      <c r="I50" s="87">
        <f t="shared" si="1"/>
        <v>0</v>
      </c>
    </row>
    <row r="51" spans="1:9" ht="9.75">
      <c r="A51" s="398"/>
      <c r="B51" s="99" t="s">
        <v>57</v>
      </c>
      <c r="C51" s="79">
        <v>171066</v>
      </c>
      <c r="D51" s="153">
        <v>0</v>
      </c>
      <c r="E51" s="154">
        <v>0</v>
      </c>
      <c r="F51" s="154">
        <v>0</v>
      </c>
      <c r="G51" s="154">
        <v>0</v>
      </c>
      <c r="H51" s="155">
        <f t="shared" si="0"/>
        <v>0</v>
      </c>
      <c r="I51" s="86">
        <f t="shared" si="1"/>
        <v>171066</v>
      </c>
    </row>
    <row r="52" spans="1:9" ht="9.75">
      <c r="A52" s="135"/>
      <c r="B52" s="100" t="s">
        <v>246</v>
      </c>
      <c r="C52" s="79">
        <v>171066</v>
      </c>
      <c r="D52" s="150">
        <v>0</v>
      </c>
      <c r="E52" s="151">
        <v>0</v>
      </c>
      <c r="F52" s="151">
        <v>0</v>
      </c>
      <c r="G52" s="151">
        <v>0</v>
      </c>
      <c r="H52" s="152">
        <v>0</v>
      </c>
      <c r="I52" s="86">
        <f t="shared" si="1"/>
        <v>171066</v>
      </c>
    </row>
    <row r="53" spans="1:9" ht="9.75">
      <c r="A53" s="396" t="s">
        <v>82</v>
      </c>
      <c r="B53" s="100" t="s">
        <v>56</v>
      </c>
      <c r="C53" s="79">
        <v>97679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86">
        <f t="shared" si="1"/>
        <v>97679</v>
      </c>
    </row>
    <row r="54" spans="1:9" ht="9.75">
      <c r="A54" s="393"/>
      <c r="B54" s="99" t="s">
        <v>57</v>
      </c>
      <c r="C54" s="79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86">
        <f t="shared" si="1"/>
        <v>0</v>
      </c>
    </row>
    <row r="55" spans="1:9" ht="9.75">
      <c r="A55" s="134"/>
      <c r="B55" s="100" t="s">
        <v>246</v>
      </c>
      <c r="C55" s="79">
        <v>0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86">
        <f t="shared" si="1"/>
        <v>0</v>
      </c>
    </row>
    <row r="56" spans="1:9" ht="9.75">
      <c r="A56" s="393" t="s">
        <v>250</v>
      </c>
      <c r="B56" s="100" t="s">
        <v>56</v>
      </c>
      <c r="C56" s="79">
        <v>0</v>
      </c>
      <c r="D56" s="150">
        <v>0</v>
      </c>
      <c r="E56" s="150">
        <v>0</v>
      </c>
      <c r="F56" s="150">
        <v>0</v>
      </c>
      <c r="G56" s="150">
        <v>0</v>
      </c>
      <c r="H56" s="150">
        <v>0</v>
      </c>
      <c r="I56" s="86">
        <f t="shared" si="1"/>
        <v>0</v>
      </c>
    </row>
    <row r="57" spans="1:9" ht="9.75">
      <c r="A57" s="406"/>
      <c r="B57" s="99" t="s">
        <v>57</v>
      </c>
      <c r="C57" s="79">
        <v>0</v>
      </c>
      <c r="D57" s="150">
        <v>0</v>
      </c>
      <c r="E57" s="150">
        <v>0</v>
      </c>
      <c r="F57" s="150">
        <v>0</v>
      </c>
      <c r="G57" s="150">
        <v>0</v>
      </c>
      <c r="H57" s="150">
        <v>0</v>
      </c>
      <c r="I57" s="86">
        <f t="shared" si="1"/>
        <v>0</v>
      </c>
    </row>
    <row r="58" spans="1:9" ht="9.75">
      <c r="A58" s="407"/>
      <c r="B58" s="100" t="s">
        <v>246</v>
      </c>
      <c r="C58" s="79">
        <v>22501</v>
      </c>
      <c r="D58" s="150">
        <v>0</v>
      </c>
      <c r="E58" s="150">
        <v>0</v>
      </c>
      <c r="F58" s="150">
        <v>0</v>
      </c>
      <c r="G58" s="150">
        <v>0</v>
      </c>
      <c r="H58" s="150">
        <v>0</v>
      </c>
      <c r="I58" s="86">
        <f t="shared" si="1"/>
        <v>22501</v>
      </c>
    </row>
    <row r="59" spans="1:9" ht="9.75">
      <c r="A59" s="405" t="s">
        <v>251</v>
      </c>
      <c r="B59" s="99" t="s">
        <v>56</v>
      </c>
      <c r="C59" s="160">
        <v>0</v>
      </c>
      <c r="D59" s="103">
        <v>635</v>
      </c>
      <c r="E59" s="80">
        <v>1780</v>
      </c>
      <c r="F59" s="80">
        <v>0</v>
      </c>
      <c r="G59" s="80">
        <v>80</v>
      </c>
      <c r="H59" s="79">
        <f t="shared" si="0"/>
        <v>1860</v>
      </c>
      <c r="I59" s="86">
        <f t="shared" si="1"/>
        <v>2495</v>
      </c>
    </row>
    <row r="60" spans="1:9" ht="9.75">
      <c r="A60" s="393"/>
      <c r="B60" s="140" t="s">
        <v>57</v>
      </c>
      <c r="C60" s="162">
        <v>0</v>
      </c>
      <c r="D60" s="142">
        <v>1134</v>
      </c>
      <c r="E60" s="143">
        <v>42500</v>
      </c>
      <c r="F60" s="143">
        <v>0</v>
      </c>
      <c r="G60" s="143">
        <v>80</v>
      </c>
      <c r="H60" s="141">
        <f t="shared" si="0"/>
        <v>42580</v>
      </c>
      <c r="I60" s="86">
        <f t="shared" si="1"/>
        <v>43714</v>
      </c>
    </row>
    <row r="61" spans="1:9" ht="10.5" thickBot="1">
      <c r="A61" s="144"/>
      <c r="B61" s="100" t="s">
        <v>246</v>
      </c>
      <c r="C61" s="163">
        <v>0</v>
      </c>
      <c r="D61" s="105">
        <v>1133</v>
      </c>
      <c r="E61" s="96">
        <v>42500</v>
      </c>
      <c r="F61" s="96">
        <v>0</v>
      </c>
      <c r="G61" s="96">
        <v>80</v>
      </c>
      <c r="H61" s="141">
        <f t="shared" si="0"/>
        <v>42580</v>
      </c>
      <c r="I61" s="97">
        <f>C61+D61+H61</f>
        <v>43713</v>
      </c>
    </row>
    <row r="62" spans="1:9" ht="9.75">
      <c r="A62" s="394" t="s">
        <v>252</v>
      </c>
      <c r="B62" s="100" t="s">
        <v>56</v>
      </c>
      <c r="C62" s="158">
        <v>0</v>
      </c>
      <c r="D62" s="104">
        <v>143403</v>
      </c>
      <c r="E62" s="83">
        <v>210335</v>
      </c>
      <c r="F62" s="83">
        <v>253390</v>
      </c>
      <c r="G62" s="83">
        <v>38723</v>
      </c>
      <c r="H62" s="141">
        <f t="shared" si="0"/>
        <v>502448</v>
      </c>
      <c r="I62" s="87">
        <f>C62+D62+H62</f>
        <v>645851</v>
      </c>
    </row>
    <row r="63" spans="1:9" ht="9.75">
      <c r="A63" s="394"/>
      <c r="B63" s="99" t="s">
        <v>57</v>
      </c>
      <c r="C63" s="160">
        <v>0</v>
      </c>
      <c r="D63" s="103">
        <v>148913</v>
      </c>
      <c r="E63" s="80">
        <v>224253</v>
      </c>
      <c r="F63" s="80">
        <v>255039</v>
      </c>
      <c r="G63" s="80">
        <v>39799</v>
      </c>
      <c r="H63" s="79">
        <f t="shared" si="0"/>
        <v>519091</v>
      </c>
      <c r="I63" s="86">
        <f t="shared" si="1"/>
        <v>668004</v>
      </c>
    </row>
    <row r="64" spans="1:9" ht="10.5" thickBot="1">
      <c r="A64" s="136"/>
      <c r="B64" s="100" t="s">
        <v>246</v>
      </c>
      <c r="C64" s="162">
        <v>0</v>
      </c>
      <c r="D64" s="142">
        <v>145321</v>
      </c>
      <c r="E64" s="143">
        <v>220410</v>
      </c>
      <c r="F64" s="143">
        <v>242735</v>
      </c>
      <c r="G64" s="143">
        <v>40642</v>
      </c>
      <c r="H64" s="141">
        <f t="shared" si="0"/>
        <v>503787</v>
      </c>
      <c r="I64" s="145">
        <f>C64+D64+H64</f>
        <v>649108</v>
      </c>
    </row>
    <row r="65" spans="1:9" ht="13.5" thickBot="1">
      <c r="A65" s="403" t="s">
        <v>45</v>
      </c>
      <c r="B65" s="146" t="s">
        <v>56</v>
      </c>
      <c r="C65" s="147">
        <f>C8+C11+C14+C17+C20+C23+C26+C32+C35+C41+C47+C53+C62+C50+C59+C44+C29+C38+C56</f>
        <v>1739947</v>
      </c>
      <c r="D65" s="147">
        <f>D8+D11+D14+D17+D20+D23+D26+D32+D35+D41+D47+D53+D62+D50+D59+D44+D29+D38</f>
        <v>149118</v>
      </c>
      <c r="E65" s="147">
        <f>E8+E11+E14+E17+E20+E23+E26+E32+E35+E41+E47+E53+E62+E50+E59+E44+E29+E38</f>
        <v>343123</v>
      </c>
      <c r="F65" s="147">
        <f aca="true" t="shared" si="2" ref="D65:H66">F8+F11+F14+F17+F20+F23+F26+F32+F35+F41+F47+F53+F62+F50+F59+F44+F29+F38</f>
        <v>253390</v>
      </c>
      <c r="G65" s="147">
        <f t="shared" si="2"/>
        <v>51061</v>
      </c>
      <c r="H65" s="147">
        <f t="shared" si="2"/>
        <v>647574</v>
      </c>
      <c r="I65" s="164">
        <f>I8+I11+I14+I17+I20+I23+I26+I32+I35+I41+I47+I53+I50+I44+I29+I38+I56</f>
        <v>1888293</v>
      </c>
    </row>
    <row r="66" spans="1:9" ht="13.5" thickBot="1">
      <c r="A66" s="404"/>
      <c r="B66" s="101" t="s">
        <v>57</v>
      </c>
      <c r="C66" s="81">
        <f>C9+C12+C15+C18+C21+C24+C27+C33+C36+C42+C48+C54+C63+C51+C60+C45+C30+C39+C57</f>
        <v>2571098</v>
      </c>
      <c r="D66" s="81">
        <f t="shared" si="2"/>
        <v>166656</v>
      </c>
      <c r="E66" s="81">
        <f t="shared" si="2"/>
        <v>505947</v>
      </c>
      <c r="F66" s="81">
        <f t="shared" si="2"/>
        <v>257841</v>
      </c>
      <c r="G66" s="81">
        <f t="shared" si="2"/>
        <v>55004</v>
      </c>
      <c r="H66" s="81">
        <f>H9+H12+H15+H18+H21+H24+H27+H33+H36+H42+H48+H54+H63+H51+H60+H45+H30+H39</f>
        <v>818792</v>
      </c>
      <c r="I66" s="164">
        <f>I9+I12+I15+I18+I21+I24+I27+I33+I36+I42+I48+I54+I51+I45+I30+I39+I57</f>
        <v>2844828</v>
      </c>
    </row>
    <row r="67" spans="1:9" ht="13.5" thickBot="1">
      <c r="A67" s="148"/>
      <c r="B67" s="149" t="s">
        <v>246</v>
      </c>
      <c r="C67" s="149">
        <f>C10+C13+C16+C19+C22+C25+C28+C31+C34+C37+C40+C43+C46+C49+C52+C55+C61+C64+C58</f>
        <v>2414548</v>
      </c>
      <c r="D67" s="149">
        <f>D10+D13+D16+D19+D22+D25+D28+D31+D34+D37+D40+D43+D46+D49+D52+D55+D61+D64</f>
        <v>162548</v>
      </c>
      <c r="E67" s="149">
        <f>E10+E13+E16+E19+E22+E25+E28+E31+E34+E37+E40+E43+E46+E49+E52+E55+E61+E64</f>
        <v>496165</v>
      </c>
      <c r="F67" s="149">
        <f>F10+F13+F16+F19+F22+F25+F28+F31+F34+F37+F40+F43+F46+F49+F52+F55+F61+F64</f>
        <v>245537</v>
      </c>
      <c r="G67" s="149">
        <f>G10+G13+G16+G19+G22+G25+G28+G31+G34+G37+G40+G43+G46+G49+G52+G55+G61+G64</f>
        <v>54909</v>
      </c>
      <c r="H67" s="149">
        <f>H10+H13+H16+H19+H22+H25+H28+H31+H34+H37+H40+H43+H46+H49+H52+H55+H61+H64+H58</f>
        <v>796611</v>
      </c>
      <c r="I67" s="164">
        <f>I10+I13+I16+I19+I22+I25+I28+I34+I37+I43+I49+I55+I52+I46+I31+I40+I58</f>
        <v>2680886</v>
      </c>
    </row>
    <row r="68" spans="1:9" ht="12.75">
      <c r="A68" s="11"/>
      <c r="B68" s="12"/>
      <c r="C68" s="13"/>
      <c r="D68" s="13"/>
      <c r="E68" s="14"/>
      <c r="F68" s="14"/>
      <c r="G68" s="14"/>
      <c r="H68" s="13"/>
      <c r="I68" s="13"/>
    </row>
    <row r="69" spans="1:9" ht="26.25">
      <c r="A69" s="15" t="s">
        <v>83</v>
      </c>
      <c r="B69" s="16" t="s">
        <v>49</v>
      </c>
      <c r="C69" s="17" t="s">
        <v>50</v>
      </c>
      <c r="D69" s="168" t="s">
        <v>226</v>
      </c>
      <c r="E69" s="14"/>
      <c r="F69" s="14"/>
      <c r="G69" s="14"/>
      <c r="H69" s="13"/>
      <c r="I69" s="13"/>
    </row>
    <row r="70" spans="1:4" ht="12.75">
      <c r="A70" s="18" t="s">
        <v>84</v>
      </c>
      <c r="B70" s="169">
        <f>I8+I11+I23+I29+I35+I41+I47+I53+I38+I56</f>
        <v>1452786</v>
      </c>
      <c r="C70" s="169">
        <f>I9+I12+I24+I30+I36+I39+I42+I48+I54+I57</f>
        <v>1669825</v>
      </c>
      <c r="D70" s="169">
        <f>I10+I13+I25+I31+I37+I40+I43+I49+I55+I58</f>
        <v>1585849</v>
      </c>
    </row>
    <row r="71" spans="1:4" ht="12.75">
      <c r="A71" s="18" t="s">
        <v>85</v>
      </c>
      <c r="B71" s="169">
        <f>I14+I26+I32+I44+I50</f>
        <v>435507</v>
      </c>
      <c r="C71" s="169">
        <f>I15+I27+I33+I45+I51</f>
        <v>1175003</v>
      </c>
      <c r="D71" s="169">
        <f>I16+I28+I34+I46+I52</f>
        <v>1095037</v>
      </c>
    </row>
    <row r="72" spans="1:4" ht="12.75">
      <c r="A72" s="18" t="s">
        <v>86</v>
      </c>
      <c r="B72" s="171">
        <f>SUM(B70:B71)</f>
        <v>1888293</v>
      </c>
      <c r="C72" s="171">
        <f>SUM(C70:C71)</f>
        <v>2844828</v>
      </c>
      <c r="D72" s="171">
        <f>SUM(D70:D71)</f>
        <v>2680886</v>
      </c>
    </row>
    <row r="73" spans="1:4" ht="12.75">
      <c r="A73" s="18" t="s">
        <v>87</v>
      </c>
      <c r="B73" s="169">
        <f>I23</f>
        <v>0</v>
      </c>
      <c r="C73" s="169">
        <f>I24</f>
        <v>12184</v>
      </c>
      <c r="D73" s="169">
        <f>I25</f>
        <v>12184</v>
      </c>
    </row>
    <row r="74" spans="1:4" ht="12.75">
      <c r="A74" s="18" t="s">
        <v>88</v>
      </c>
      <c r="B74" s="169">
        <f>I26</f>
        <v>20000</v>
      </c>
      <c r="C74" s="169">
        <f>I27</f>
        <v>85351</v>
      </c>
      <c r="D74" s="169">
        <f>I28</f>
        <v>85351</v>
      </c>
    </row>
    <row r="75" spans="1:4" ht="12.75">
      <c r="A75" s="18" t="s">
        <v>89</v>
      </c>
      <c r="B75" s="169">
        <f>I20</f>
        <v>0</v>
      </c>
      <c r="C75" s="169">
        <f>I21</f>
        <v>0</v>
      </c>
      <c r="D75" s="169">
        <f>I22</f>
        <v>0</v>
      </c>
    </row>
    <row r="76" spans="1:4" ht="12.75">
      <c r="A76" s="18" t="s">
        <v>90</v>
      </c>
      <c r="B76" s="169">
        <f>I17</f>
        <v>0</v>
      </c>
      <c r="C76" s="169">
        <f>I18</f>
        <v>0</v>
      </c>
      <c r="D76" s="169">
        <f>I19</f>
        <v>0</v>
      </c>
    </row>
    <row r="77" spans="1:4" ht="26.25">
      <c r="A77" s="20" t="s">
        <v>91</v>
      </c>
      <c r="B77" s="170">
        <f aca="true" t="shared" si="3" ref="B77:D78">B70-B73-B75</f>
        <v>1452786</v>
      </c>
      <c r="C77" s="170">
        <f t="shared" si="3"/>
        <v>1657641</v>
      </c>
      <c r="D77" s="170">
        <f t="shared" si="3"/>
        <v>1573665</v>
      </c>
    </row>
    <row r="78" spans="1:4" ht="26.25">
      <c r="A78" s="20" t="s">
        <v>92</v>
      </c>
      <c r="B78" s="170">
        <f t="shared" si="3"/>
        <v>415507</v>
      </c>
      <c r="C78" s="170">
        <f t="shared" si="3"/>
        <v>1089652</v>
      </c>
      <c r="D78" s="170">
        <f t="shared" si="3"/>
        <v>1009686</v>
      </c>
    </row>
    <row r="79" spans="1:4" ht="39">
      <c r="A79" s="21" t="s">
        <v>255</v>
      </c>
      <c r="B79" s="173">
        <f>SUM(B77:B78)</f>
        <v>1868293</v>
      </c>
      <c r="C79" s="173">
        <f>SUM(C77:C78)</f>
        <v>2747293</v>
      </c>
      <c r="D79" s="173">
        <f>SUM(D77:D78)</f>
        <v>2583351</v>
      </c>
    </row>
    <row r="80" spans="1:4" ht="26.25">
      <c r="A80" s="21" t="s">
        <v>93</v>
      </c>
      <c r="B80" s="172">
        <f>B79-2!B76</f>
        <v>-20000</v>
      </c>
      <c r="C80" s="172">
        <f>C79-2!C76</f>
        <v>36911</v>
      </c>
      <c r="D80" s="172">
        <f>D79-2!D76</f>
        <v>263556</v>
      </c>
    </row>
    <row r="81" spans="1:4" ht="12.75">
      <c r="A81" s="20" t="s">
        <v>94</v>
      </c>
      <c r="B81" s="174"/>
      <c r="C81" s="174"/>
      <c r="D81" s="174"/>
    </row>
    <row r="82" spans="1:4" ht="26.25">
      <c r="A82" s="23" t="s">
        <v>95</v>
      </c>
      <c r="B82" s="175">
        <f>B77-2!B74</f>
        <v>0</v>
      </c>
      <c r="C82" s="175">
        <f>C77-2!C74</f>
        <v>34911</v>
      </c>
      <c r="D82" s="175">
        <f>D77-2!D74</f>
        <v>41498</v>
      </c>
    </row>
    <row r="83" spans="1:4" ht="26.25">
      <c r="A83" s="23" t="s">
        <v>96</v>
      </c>
      <c r="B83" s="175">
        <f>B78-2!B75</f>
        <v>-20000</v>
      </c>
      <c r="C83" s="175">
        <f>C78-2!C75</f>
        <v>2000</v>
      </c>
      <c r="D83" s="175">
        <f>D78-2!D75</f>
        <v>222058</v>
      </c>
    </row>
    <row r="84" spans="1:4" ht="20.25">
      <c r="A84" s="24" t="s">
        <v>97</v>
      </c>
      <c r="B84" s="19">
        <f>2a!B72-2!B71</f>
        <v>0</v>
      </c>
      <c r="C84" s="19">
        <f>2a!C72-2!C71</f>
        <v>0</v>
      </c>
      <c r="D84" s="19">
        <f>2a!D72-2!D71</f>
        <v>226645</v>
      </c>
    </row>
    <row r="85" spans="1:4" ht="11.25">
      <c r="A85" s="24" t="s">
        <v>94</v>
      </c>
      <c r="B85" s="22"/>
      <c r="C85" s="22"/>
      <c r="D85" s="174"/>
    </row>
    <row r="86" spans="1:4" ht="20.25">
      <c r="A86" s="24" t="s">
        <v>98</v>
      </c>
      <c r="B86" s="19">
        <f>B70-2!B69</f>
        <v>0</v>
      </c>
      <c r="C86" s="19">
        <f>C70-2!C69</f>
        <v>47095</v>
      </c>
      <c r="D86" s="19">
        <f>D70-2!D69</f>
        <v>53682</v>
      </c>
    </row>
    <row r="87" spans="1:4" ht="20.25">
      <c r="A87" s="24" t="s">
        <v>99</v>
      </c>
      <c r="B87" s="19">
        <f>B71-2!B70</f>
        <v>0</v>
      </c>
      <c r="C87" s="19">
        <f>C71-2!C70</f>
        <v>-47095</v>
      </c>
      <c r="D87" s="19">
        <f>D71-2!D70</f>
        <v>172963</v>
      </c>
    </row>
  </sheetData>
  <sheetProtection/>
  <mergeCells count="26">
    <mergeCell ref="A38:A39"/>
    <mergeCell ref="A14:A15"/>
    <mergeCell ref="A65:A66"/>
    <mergeCell ref="A44:A45"/>
    <mergeCell ref="A47:A48"/>
    <mergeCell ref="A50:A51"/>
    <mergeCell ref="A53:A54"/>
    <mergeCell ref="A59:A60"/>
    <mergeCell ref="A62:A63"/>
    <mergeCell ref="A56:A58"/>
    <mergeCell ref="A1:I1"/>
    <mergeCell ref="A3:I3"/>
    <mergeCell ref="A4:I4"/>
    <mergeCell ref="A7:B7"/>
    <mergeCell ref="A5:I5"/>
    <mergeCell ref="A2:I2"/>
    <mergeCell ref="A29:A31"/>
    <mergeCell ref="A41:A42"/>
    <mergeCell ref="A35:A36"/>
    <mergeCell ref="A8:A9"/>
    <mergeCell ref="A32:A33"/>
    <mergeCell ref="A20:A21"/>
    <mergeCell ref="A26:A27"/>
    <mergeCell ref="A11:A12"/>
    <mergeCell ref="A17:A18"/>
    <mergeCell ref="A23:A24"/>
  </mergeCells>
  <printOptions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3.421875" style="0" customWidth="1"/>
    <col min="2" max="2" width="16.00390625" style="0" customWidth="1"/>
    <col min="3" max="3" width="15.00390625" style="0" customWidth="1"/>
    <col min="4" max="4" width="19.421875" style="0" customWidth="1"/>
    <col min="5" max="5" width="17.00390625" style="0" customWidth="1"/>
    <col min="6" max="6" width="13.8515625" style="0" customWidth="1"/>
    <col min="7" max="7" width="22.57421875" style="0" customWidth="1"/>
  </cols>
  <sheetData>
    <row r="1" spans="1:4" ht="12.75">
      <c r="A1" s="391" t="s">
        <v>982</v>
      </c>
      <c r="B1" s="422"/>
      <c r="C1" s="422"/>
      <c r="D1" s="422"/>
    </row>
    <row r="2" spans="1:4" ht="12.75">
      <c r="A2" s="218"/>
      <c r="B2" s="166"/>
      <c r="C2" s="166"/>
      <c r="D2" s="166"/>
    </row>
    <row r="3" spans="1:7" ht="34.5" customHeight="1">
      <c r="A3" s="509" t="s">
        <v>918</v>
      </c>
      <c r="B3" s="510"/>
      <c r="C3" s="510"/>
      <c r="D3" s="510"/>
      <c r="E3" s="510"/>
      <c r="F3" s="510"/>
      <c r="G3" s="510"/>
    </row>
    <row r="4" spans="1:7" ht="34.5" customHeight="1">
      <c r="A4" s="369"/>
      <c r="B4" s="370"/>
      <c r="C4" s="370"/>
      <c r="D4" s="370"/>
      <c r="E4" s="370"/>
      <c r="F4" s="370"/>
      <c r="G4" s="370"/>
    </row>
    <row r="5" ht="13.5" thickBot="1">
      <c r="G5" s="207" t="s">
        <v>166</v>
      </c>
    </row>
    <row r="6" spans="1:7" ht="45" customHeight="1">
      <c r="A6" s="371"/>
      <c r="B6" s="372" t="s">
        <v>919</v>
      </c>
      <c r="C6" s="372" t="s">
        <v>28</v>
      </c>
      <c r="D6" s="372" t="s">
        <v>920</v>
      </c>
      <c r="E6" s="372" t="s">
        <v>921</v>
      </c>
      <c r="F6" s="372" t="s">
        <v>922</v>
      </c>
      <c r="G6" s="373" t="s">
        <v>279</v>
      </c>
    </row>
    <row r="7" spans="1:7" ht="24.75" customHeight="1">
      <c r="A7" s="374" t="s">
        <v>910</v>
      </c>
      <c r="B7" s="210">
        <v>61781</v>
      </c>
      <c r="C7" s="210">
        <v>160</v>
      </c>
      <c r="D7" s="210">
        <v>2490</v>
      </c>
      <c r="E7" s="210">
        <v>185</v>
      </c>
      <c r="F7" s="210">
        <v>0</v>
      </c>
      <c r="G7" s="379">
        <f aca="true" t="shared" si="0" ref="G7:G14">SUM(B7:F7)</f>
        <v>64616</v>
      </c>
    </row>
    <row r="8" spans="1:7" ht="24.75" customHeight="1">
      <c r="A8" s="374" t="s">
        <v>911</v>
      </c>
      <c r="B8" s="210">
        <v>2203945</v>
      </c>
      <c r="C8" s="210">
        <v>162076</v>
      </c>
      <c r="D8" s="210">
        <v>484324</v>
      </c>
      <c r="E8" s="210">
        <v>53610</v>
      </c>
      <c r="F8" s="210">
        <v>243110</v>
      </c>
      <c r="G8" s="379">
        <f t="shared" si="0"/>
        <v>3147065</v>
      </c>
    </row>
    <row r="9" spans="1:7" ht="24.75" customHeight="1">
      <c r="A9" s="374" t="s">
        <v>912</v>
      </c>
      <c r="B9" s="210">
        <v>0</v>
      </c>
      <c r="C9" s="210">
        <v>0</v>
      </c>
      <c r="D9" s="210">
        <v>0</v>
      </c>
      <c r="E9" s="210">
        <v>0</v>
      </c>
      <c r="F9" s="210">
        <v>0</v>
      </c>
      <c r="G9" s="379">
        <f t="shared" si="0"/>
        <v>0</v>
      </c>
    </row>
    <row r="10" spans="1:7" ht="24.75" customHeight="1">
      <c r="A10" s="374" t="s">
        <v>913</v>
      </c>
      <c r="B10" s="210">
        <v>2414548</v>
      </c>
      <c r="C10" s="210">
        <v>162549</v>
      </c>
      <c r="D10" s="210">
        <v>496165</v>
      </c>
      <c r="E10" s="210">
        <v>54909</v>
      </c>
      <c r="F10" s="210">
        <v>245537</v>
      </c>
      <c r="G10" s="379">
        <f t="shared" si="0"/>
        <v>3373708</v>
      </c>
    </row>
    <row r="11" spans="1:7" ht="24.75" customHeight="1">
      <c r="A11" s="374" t="s">
        <v>914</v>
      </c>
      <c r="B11" s="210">
        <v>86013</v>
      </c>
      <c r="C11" s="210">
        <v>946</v>
      </c>
      <c r="D11" s="210">
        <v>7669</v>
      </c>
      <c r="E11" s="210">
        <v>582</v>
      </c>
      <c r="F11" s="210">
        <v>2324</v>
      </c>
      <c r="G11" s="379">
        <f t="shared" si="0"/>
        <v>97534</v>
      </c>
    </row>
    <row r="12" spans="1:7" ht="24.75" customHeight="1">
      <c r="A12" s="374" t="s">
        <v>915</v>
      </c>
      <c r="B12" s="375">
        <v>0</v>
      </c>
      <c r="C12" s="210">
        <v>0</v>
      </c>
      <c r="D12" s="210">
        <v>0</v>
      </c>
      <c r="E12" s="210"/>
      <c r="F12" s="210">
        <v>0</v>
      </c>
      <c r="G12" s="379">
        <f t="shared" si="0"/>
        <v>0</v>
      </c>
    </row>
    <row r="13" spans="1:7" ht="39">
      <c r="A13" s="374" t="s">
        <v>916</v>
      </c>
      <c r="B13" s="210">
        <v>24000</v>
      </c>
      <c r="C13" s="210">
        <v>623</v>
      </c>
      <c r="D13" s="210">
        <v>-1924</v>
      </c>
      <c r="E13" s="210">
        <v>-43</v>
      </c>
      <c r="F13" s="210">
        <v>-30</v>
      </c>
      <c r="G13" s="379">
        <f t="shared" si="0"/>
        <v>22626</v>
      </c>
    </row>
    <row r="14" spans="1:7" ht="24.75" customHeight="1">
      <c r="A14" s="374" t="s">
        <v>917</v>
      </c>
      <c r="B14" s="210">
        <v>12565</v>
      </c>
      <c r="C14" s="376">
        <v>0</v>
      </c>
      <c r="D14" s="376">
        <v>0</v>
      </c>
      <c r="E14" s="376">
        <v>0</v>
      </c>
      <c r="F14" s="376">
        <v>0</v>
      </c>
      <c r="G14" s="379">
        <f t="shared" si="0"/>
        <v>12565</v>
      </c>
    </row>
    <row r="15" spans="1:7" ht="24.75" customHeight="1">
      <c r="A15" s="374" t="s">
        <v>923</v>
      </c>
      <c r="B15" s="210">
        <f aca="true" t="shared" si="1" ref="B15:G15">B7-B8-B9+B10-B11+B12+B13+B14</f>
        <v>222936</v>
      </c>
      <c r="C15" s="210">
        <f t="shared" si="1"/>
        <v>310</v>
      </c>
      <c r="D15" s="210">
        <f t="shared" si="1"/>
        <v>4738</v>
      </c>
      <c r="E15" s="210">
        <f t="shared" si="1"/>
        <v>859</v>
      </c>
      <c r="F15" s="210">
        <f t="shared" si="1"/>
        <v>73</v>
      </c>
      <c r="G15" s="379">
        <f t="shared" si="1"/>
        <v>228916</v>
      </c>
    </row>
    <row r="16" spans="1:7" ht="24.75" customHeight="1">
      <c r="A16" s="374" t="s">
        <v>924</v>
      </c>
      <c r="B16" s="210">
        <v>222936</v>
      </c>
      <c r="C16" s="210">
        <v>310</v>
      </c>
      <c r="D16" s="210">
        <v>4738</v>
      </c>
      <c r="E16" s="210">
        <v>859</v>
      </c>
      <c r="F16" s="210">
        <v>73</v>
      </c>
      <c r="G16" s="379">
        <f>SUM(B16:F16)</f>
        <v>228916</v>
      </c>
    </row>
    <row r="17" spans="1:7" ht="24.75" customHeight="1" thickBot="1">
      <c r="A17" s="377" t="s">
        <v>925</v>
      </c>
      <c r="B17" s="378">
        <f aca="true" t="shared" si="2" ref="B17:G17">B15-B16</f>
        <v>0</v>
      </c>
      <c r="C17" s="378">
        <f t="shared" si="2"/>
        <v>0</v>
      </c>
      <c r="D17" s="378">
        <f t="shared" si="2"/>
        <v>0</v>
      </c>
      <c r="E17" s="378">
        <f t="shared" si="2"/>
        <v>0</v>
      </c>
      <c r="F17" s="378">
        <f t="shared" si="2"/>
        <v>0</v>
      </c>
      <c r="G17" s="380">
        <f t="shared" si="2"/>
        <v>0</v>
      </c>
    </row>
    <row r="18" ht="12.75">
      <c r="A18" s="330"/>
    </row>
    <row r="19" ht="12.75">
      <c r="A19" s="330"/>
    </row>
    <row r="20" ht="12.75">
      <c r="A20" s="330"/>
    </row>
    <row r="21" ht="12.75">
      <c r="A21" s="330"/>
    </row>
    <row r="22" ht="12.75">
      <c r="A22" s="330"/>
    </row>
    <row r="23" ht="12.75">
      <c r="A23" s="330"/>
    </row>
    <row r="24" ht="12.75">
      <c r="A24" s="330"/>
    </row>
  </sheetData>
  <sheetProtection/>
  <mergeCells count="2">
    <mergeCell ref="A1:D1"/>
    <mergeCell ref="A3:G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65.28125" style="0" customWidth="1"/>
    <col min="2" max="2" width="22.57421875" style="0" customWidth="1"/>
    <col min="5" max="5" width="30.421875" style="0" customWidth="1"/>
    <col min="6" max="6" width="25.00390625" style="0" customWidth="1"/>
  </cols>
  <sheetData>
    <row r="1" spans="1:10" ht="24.75" customHeight="1">
      <c r="A1" s="515" t="s">
        <v>983</v>
      </c>
      <c r="B1" s="515"/>
      <c r="C1" s="165"/>
      <c r="D1" s="165"/>
      <c r="E1" s="470"/>
      <c r="F1" s="517"/>
      <c r="G1" s="517"/>
      <c r="H1" s="165"/>
      <c r="I1" s="165"/>
      <c r="J1" s="165"/>
    </row>
    <row r="3" spans="1:10" ht="45" customHeight="1">
      <c r="A3" s="516" t="s">
        <v>896</v>
      </c>
      <c r="B3" s="516"/>
      <c r="C3" s="348"/>
      <c r="D3" s="348"/>
      <c r="E3" s="516"/>
      <c r="F3" s="494"/>
      <c r="G3" s="494"/>
      <c r="H3" s="340"/>
      <c r="I3" s="340"/>
      <c r="J3" s="340"/>
    </row>
    <row r="4" ht="13.5" thickBot="1"/>
    <row r="5" spans="1:6" ht="15">
      <c r="A5" s="496"/>
      <c r="B5" s="497"/>
      <c r="D5" s="513"/>
      <c r="E5" s="514"/>
      <c r="F5" s="514"/>
    </row>
    <row r="6" spans="1:6" ht="30">
      <c r="A6" s="279" t="s">
        <v>0</v>
      </c>
      <c r="B6" s="280" t="s">
        <v>895</v>
      </c>
      <c r="D6" s="341"/>
      <c r="E6" s="341"/>
      <c r="F6" s="341"/>
    </row>
    <row r="7" spans="1:6" ht="15">
      <c r="A7" s="279"/>
      <c r="B7" s="280"/>
      <c r="D7" s="341"/>
      <c r="E7" s="341"/>
      <c r="F7" s="341"/>
    </row>
    <row r="8" spans="1:6" ht="12.75">
      <c r="A8" s="285" t="s">
        <v>842</v>
      </c>
      <c r="B8" s="287">
        <f>3*8543</f>
        <v>25629</v>
      </c>
      <c r="D8" s="342"/>
      <c r="E8" s="343"/>
      <c r="F8" s="344"/>
    </row>
    <row r="9" spans="1:6" ht="12.75">
      <c r="A9" s="285" t="s">
        <v>843</v>
      </c>
      <c r="B9" s="287">
        <v>15000</v>
      </c>
      <c r="D9" s="345"/>
      <c r="E9" s="346"/>
      <c r="F9" s="347"/>
    </row>
    <row r="10" spans="1:6" ht="12.75">
      <c r="A10" s="285" t="s">
        <v>844</v>
      </c>
      <c r="B10" s="287">
        <f>3*19839</f>
        <v>59517</v>
      </c>
      <c r="D10" s="345"/>
      <c r="E10" s="346"/>
      <c r="F10" s="347"/>
    </row>
    <row r="11" spans="1:6" ht="12.75">
      <c r="A11" s="285" t="s">
        <v>845</v>
      </c>
      <c r="B11" s="287">
        <f>3*3882</f>
        <v>11646</v>
      </c>
      <c r="D11" s="345"/>
      <c r="E11" s="346"/>
      <c r="F11" s="347"/>
    </row>
    <row r="12" spans="1:6" ht="12.75">
      <c r="A12" s="282" t="s">
        <v>846</v>
      </c>
      <c r="B12" s="289">
        <f>SUM(B8:B11)</f>
        <v>111792</v>
      </c>
      <c r="D12" s="345"/>
      <c r="E12" s="346"/>
      <c r="F12" s="347"/>
    </row>
    <row r="13" spans="1:6" ht="12.75">
      <c r="A13" s="285" t="s">
        <v>847</v>
      </c>
      <c r="B13" s="287">
        <f>3*25361</f>
        <v>76083</v>
      </c>
      <c r="D13" s="345"/>
      <c r="E13" s="346"/>
      <c r="F13" s="347"/>
    </row>
    <row r="14" spans="1:6" ht="26.25">
      <c r="A14" s="285" t="s">
        <v>848</v>
      </c>
      <c r="B14" s="287">
        <f>3*5135</f>
        <v>15405</v>
      </c>
      <c r="D14" s="345"/>
      <c r="E14" s="346"/>
      <c r="F14" s="347"/>
    </row>
    <row r="15" spans="1:6" ht="12.75">
      <c r="A15" s="285" t="s">
        <v>849</v>
      </c>
      <c r="B15" s="287">
        <f>3*18171</f>
        <v>54513</v>
      </c>
      <c r="D15" s="345"/>
      <c r="E15" s="346"/>
      <c r="F15" s="347"/>
    </row>
    <row r="16" spans="1:6" ht="12.75">
      <c r="A16" s="282" t="s">
        <v>850</v>
      </c>
      <c r="B16" s="289">
        <f>SUM(B13:B15)</f>
        <v>146001</v>
      </c>
      <c r="D16" s="345"/>
      <c r="E16" s="346"/>
      <c r="F16" s="347"/>
    </row>
    <row r="17" spans="1:6" ht="12.75">
      <c r="A17" s="282" t="s">
        <v>851</v>
      </c>
      <c r="B17" s="289">
        <f>B12+B16</f>
        <v>257793</v>
      </c>
      <c r="D17" s="345"/>
      <c r="E17" s="346"/>
      <c r="F17" s="347"/>
    </row>
    <row r="18" spans="1:6" ht="26.25">
      <c r="A18" s="282" t="s">
        <v>852</v>
      </c>
      <c r="B18" s="289">
        <f>((B8+B9+B13+B14+B15)*0.27)+(B10*1.19*0.43)</f>
        <v>80844.9489</v>
      </c>
      <c r="D18" s="345"/>
      <c r="E18" s="346"/>
      <c r="F18" s="347"/>
    </row>
    <row r="19" spans="1:6" ht="12.75">
      <c r="A19" s="282" t="s">
        <v>853</v>
      </c>
      <c r="B19" s="289">
        <v>0</v>
      </c>
      <c r="D19" s="345"/>
      <c r="E19" s="346"/>
      <c r="F19" s="347"/>
    </row>
    <row r="20" spans="1:6" ht="12.75">
      <c r="A20" s="285" t="s">
        <v>854</v>
      </c>
      <c r="B20" s="287">
        <f>3*2935</f>
        <v>8805</v>
      </c>
      <c r="D20" s="345"/>
      <c r="E20" s="346"/>
      <c r="F20" s="347"/>
    </row>
    <row r="21" spans="1:6" ht="12.75">
      <c r="A21" s="285" t="s">
        <v>855</v>
      </c>
      <c r="B21" s="287">
        <f>3*6491</f>
        <v>19473</v>
      </c>
      <c r="D21" s="345"/>
      <c r="E21" s="346"/>
      <c r="F21" s="347"/>
    </row>
    <row r="22" spans="1:6" ht="12.75">
      <c r="A22" s="282" t="s">
        <v>856</v>
      </c>
      <c r="B22" s="289">
        <f>SUM(B20:B21)</f>
        <v>28278</v>
      </c>
      <c r="D22" s="345"/>
      <c r="E22" s="346"/>
      <c r="F22" s="347"/>
    </row>
    <row r="23" spans="1:6" ht="12.75">
      <c r="A23" s="285" t="s">
        <v>857</v>
      </c>
      <c r="B23" s="287">
        <f>3*85891</f>
        <v>257673</v>
      </c>
      <c r="D23" s="345"/>
      <c r="E23" s="346"/>
      <c r="F23" s="347"/>
    </row>
    <row r="24" spans="1:6" ht="12.75">
      <c r="A24" s="285" t="s">
        <v>858</v>
      </c>
      <c r="B24" s="287">
        <f>3*740</f>
        <v>2220</v>
      </c>
      <c r="D24" s="345"/>
      <c r="E24" s="346"/>
      <c r="F24" s="347"/>
    </row>
    <row r="25" spans="1:2" ht="12.75">
      <c r="A25" s="282" t="s">
        <v>859</v>
      </c>
      <c r="B25" s="289">
        <f>SUM(B23:B24)</f>
        <v>259893</v>
      </c>
    </row>
    <row r="26" spans="1:2" ht="12.75">
      <c r="A26" s="282" t="s">
        <v>860</v>
      </c>
      <c r="B26" s="289"/>
    </row>
    <row r="27" spans="1:2" ht="12.75">
      <c r="A27" s="285" t="s">
        <v>861</v>
      </c>
      <c r="B27" s="287">
        <f>(B19+B22+B25)*0.27</f>
        <v>77806.17</v>
      </c>
    </row>
    <row r="28" spans="1:2" ht="12.75">
      <c r="A28" s="285" t="s">
        <v>862</v>
      </c>
      <c r="B28" s="287"/>
    </row>
    <row r="29" spans="1:2" ht="12.75">
      <c r="A29" s="285" t="s">
        <v>863</v>
      </c>
      <c r="B29" s="287">
        <v>1500</v>
      </c>
    </row>
    <row r="30" spans="1:2" ht="12.75">
      <c r="A30" s="282" t="s">
        <v>864</v>
      </c>
      <c r="B30" s="289">
        <f>SUM(B27:B29)</f>
        <v>79306.17</v>
      </c>
    </row>
    <row r="31" spans="1:2" ht="12.75">
      <c r="A31" s="282" t="s">
        <v>865</v>
      </c>
      <c r="B31" s="289">
        <f>B19+B22+B25+B26+B30</f>
        <v>367477.17</v>
      </c>
    </row>
    <row r="32" spans="1:2" ht="12.75">
      <c r="A32" s="282" t="s">
        <v>866</v>
      </c>
      <c r="B32" s="289">
        <v>0</v>
      </c>
    </row>
    <row r="33" spans="1:2" ht="12.75">
      <c r="A33" s="285" t="s">
        <v>867</v>
      </c>
      <c r="B33" s="287">
        <v>7500</v>
      </c>
    </row>
    <row r="34" spans="1:2" ht="12.75">
      <c r="A34" s="282" t="s">
        <v>868</v>
      </c>
      <c r="B34" s="289">
        <f>SUM(B33:B33)</f>
        <v>7500</v>
      </c>
    </row>
    <row r="35" spans="1:2" ht="12.75">
      <c r="A35" s="282" t="s">
        <v>869</v>
      </c>
      <c r="B35" s="289"/>
    </row>
    <row r="36" spans="1:2" ht="12.75">
      <c r="A36" s="282" t="s">
        <v>870</v>
      </c>
      <c r="B36" s="289"/>
    </row>
    <row r="37" spans="1:2" ht="12.75">
      <c r="A37" s="285" t="s">
        <v>871</v>
      </c>
      <c r="B37" s="287">
        <v>3000</v>
      </c>
    </row>
    <row r="38" spans="1:2" ht="12.75">
      <c r="A38" s="285" t="s">
        <v>872</v>
      </c>
      <c r="B38" s="287">
        <v>71000</v>
      </c>
    </row>
    <row r="39" spans="1:2" ht="12.75">
      <c r="A39" s="282" t="s">
        <v>873</v>
      </c>
      <c r="B39" s="289">
        <f>SUM(B37:B38)</f>
        <v>74000</v>
      </c>
    </row>
    <row r="40" spans="1:2" ht="13.5" thickBot="1">
      <c r="A40" s="291" t="s">
        <v>874</v>
      </c>
      <c r="B40" s="293">
        <f>B17+B18+B31+B34+B36+B35+B39</f>
        <v>787615.1189</v>
      </c>
    </row>
    <row r="41" ht="13.5" thickBot="1"/>
    <row r="42" spans="1:6" ht="15">
      <c r="A42" s="511"/>
      <c r="B42" s="512"/>
      <c r="D42" s="513"/>
      <c r="E42" s="514"/>
      <c r="F42" s="514"/>
    </row>
    <row r="43" spans="1:6" ht="30">
      <c r="A43" s="336" t="s">
        <v>0</v>
      </c>
      <c r="B43" s="280" t="s">
        <v>895</v>
      </c>
      <c r="D43" s="341"/>
      <c r="E43" s="341"/>
      <c r="F43" s="341"/>
    </row>
    <row r="44" spans="1:6" ht="15">
      <c r="A44" s="336">
        <v>3</v>
      </c>
      <c r="B44" s="337">
        <v>4</v>
      </c>
      <c r="D44" s="341"/>
      <c r="E44" s="341"/>
      <c r="F44" s="341"/>
    </row>
    <row r="45" spans="1:6" ht="12.75">
      <c r="A45" s="365" t="s">
        <v>875</v>
      </c>
      <c r="B45" s="339"/>
      <c r="D45" s="345"/>
      <c r="E45" s="346"/>
      <c r="F45" s="347"/>
    </row>
    <row r="46" spans="1:6" ht="12.75">
      <c r="A46" s="365" t="s">
        <v>876</v>
      </c>
      <c r="B46" s="339"/>
      <c r="D46" s="345"/>
      <c r="E46" s="346"/>
      <c r="F46" s="347"/>
    </row>
    <row r="47" spans="1:6" ht="26.25">
      <c r="A47" s="365" t="s">
        <v>877</v>
      </c>
      <c r="B47" s="339"/>
      <c r="D47" s="345"/>
      <c r="E47" s="346"/>
      <c r="F47" s="347"/>
    </row>
    <row r="48" spans="1:6" ht="12.75">
      <c r="A48" s="366" t="s">
        <v>878</v>
      </c>
      <c r="B48" s="338">
        <f>3*53643</f>
        <v>160929</v>
      </c>
      <c r="D48" s="345"/>
      <c r="E48" s="346"/>
      <c r="F48" s="347"/>
    </row>
    <row r="49" spans="1:6" ht="12.75">
      <c r="A49" s="366" t="s">
        <v>879</v>
      </c>
      <c r="B49" s="338">
        <f>3*313000</f>
        <v>939000</v>
      </c>
      <c r="D49" s="345"/>
      <c r="E49" s="346"/>
      <c r="F49" s="347"/>
    </row>
    <row r="50" spans="1:6" ht="12.75">
      <c r="A50" s="366" t="s">
        <v>880</v>
      </c>
      <c r="B50" s="338">
        <f>3*41973</f>
        <v>125919</v>
      </c>
      <c r="D50" s="345"/>
      <c r="E50" s="346"/>
      <c r="F50" s="347"/>
    </row>
    <row r="51" spans="1:6" ht="12.75">
      <c r="A51" s="366" t="s">
        <v>881</v>
      </c>
      <c r="B51" s="338">
        <f>3*5659</f>
        <v>16977</v>
      </c>
      <c r="D51" s="342"/>
      <c r="E51" s="343"/>
      <c r="F51" s="344"/>
    </row>
    <row r="52" spans="1:2" ht="12.75">
      <c r="A52" s="365" t="s">
        <v>882</v>
      </c>
      <c r="B52" s="339">
        <f>SUM(B48:B51)</f>
        <v>1242825</v>
      </c>
    </row>
    <row r="53" spans="1:2" ht="12.75">
      <c r="A53" s="366" t="s">
        <v>883</v>
      </c>
      <c r="B53" s="338">
        <f>(3*8000)+(3*6000)</f>
        <v>42000</v>
      </c>
    </row>
    <row r="54" spans="1:2" ht="12.75">
      <c r="A54" s="365" t="s">
        <v>884</v>
      </c>
      <c r="B54" s="339">
        <f>SUM(B52:B53)</f>
        <v>1284825</v>
      </c>
    </row>
    <row r="55" spans="1:2" ht="12.75">
      <c r="A55" s="366" t="s">
        <v>885</v>
      </c>
      <c r="B55" s="338">
        <f>40000*3</f>
        <v>120000</v>
      </c>
    </row>
    <row r="56" spans="1:2" ht="12.75">
      <c r="A56" s="366" t="s">
        <v>886</v>
      </c>
      <c r="B56" s="338">
        <f>3*15650</f>
        <v>46950</v>
      </c>
    </row>
    <row r="57" spans="1:2" ht="12.75">
      <c r="A57" s="366" t="s">
        <v>887</v>
      </c>
      <c r="B57" s="338">
        <f>3*10000</f>
        <v>30000</v>
      </c>
    </row>
    <row r="58" spans="1:2" ht="12.75">
      <c r="A58" s="365" t="s">
        <v>888</v>
      </c>
      <c r="B58" s="339">
        <f>SUM(B55:B57)</f>
        <v>196950</v>
      </c>
    </row>
    <row r="59" spans="1:2" ht="12.75">
      <c r="A59" s="365" t="s">
        <v>889</v>
      </c>
      <c r="B59" s="339"/>
    </row>
    <row r="60" spans="1:2" ht="26.25">
      <c r="A60" s="366" t="s">
        <v>890</v>
      </c>
      <c r="B60" s="338">
        <v>20000</v>
      </c>
    </row>
    <row r="61" spans="1:2" ht="12.75">
      <c r="A61" s="365" t="s">
        <v>891</v>
      </c>
      <c r="B61" s="339">
        <v>20000</v>
      </c>
    </row>
    <row r="62" spans="1:2" ht="26.25">
      <c r="A62" s="366" t="s">
        <v>892</v>
      </c>
      <c r="B62" s="338">
        <f>3*150</f>
        <v>450</v>
      </c>
    </row>
    <row r="63" spans="1:2" ht="12.75">
      <c r="A63" s="365" t="s">
        <v>893</v>
      </c>
      <c r="B63" s="339">
        <f>SUM(B62:B62)</f>
        <v>450</v>
      </c>
    </row>
    <row r="64" spans="1:2" ht="13.5" thickBot="1">
      <c r="A64" s="367" t="s">
        <v>894</v>
      </c>
      <c r="B64" s="368">
        <f>B45+B46+B47+B52+B54+B58+B59+B61+B63</f>
        <v>2745050</v>
      </c>
    </row>
  </sheetData>
  <sheetProtection/>
  <mergeCells count="8">
    <mergeCell ref="A5:B5"/>
    <mergeCell ref="A42:B42"/>
    <mergeCell ref="D5:F5"/>
    <mergeCell ref="D42:F42"/>
    <mergeCell ref="A1:B1"/>
    <mergeCell ref="A3:B3"/>
    <mergeCell ref="E3:G3"/>
    <mergeCell ref="E1:G1"/>
  </mergeCells>
  <printOptions/>
  <pageMargins left="0.7" right="0.7" top="0.75" bottom="0.75" header="0.3" footer="0.3"/>
  <pageSetup fitToWidth="0" fitToHeight="1" horizontalDpi="600" verticalDpi="600" orientation="portrait" paperSize="9" scale="78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6" sqref="B56"/>
    </sheetView>
  </sheetViews>
  <sheetFormatPr defaultColWidth="9.140625" defaultRowHeight="12.75"/>
  <cols>
    <col min="1" max="1" width="31.57421875" style="3" bestFit="1" customWidth="1"/>
    <col min="2" max="2" width="12.7109375" style="3" bestFit="1" customWidth="1"/>
    <col min="3" max="3" width="15.28125" style="3" bestFit="1" customWidth="1"/>
    <col min="4" max="4" width="18.140625" style="3" bestFit="1" customWidth="1"/>
    <col min="5" max="6" width="14.28125" style="3" bestFit="1" customWidth="1"/>
    <col min="7" max="7" width="21.28125" style="3" bestFit="1" customWidth="1"/>
    <col min="8" max="8" width="14.28125" style="3" bestFit="1" customWidth="1"/>
    <col min="9" max="9" width="19.8515625" style="3" bestFit="1" customWidth="1"/>
    <col min="10" max="11" width="6.8515625" style="3" customWidth="1"/>
    <col min="12" max="16384" width="9.140625" style="3" customWidth="1"/>
  </cols>
  <sheetData>
    <row r="1" spans="1:9" ht="9.75">
      <c r="A1" s="391" t="s">
        <v>965</v>
      </c>
      <c r="B1" s="391"/>
      <c r="C1" s="391"/>
      <c r="D1" s="518"/>
      <c r="E1" s="518"/>
      <c r="F1" s="518"/>
      <c r="G1" s="518"/>
      <c r="H1" s="518"/>
      <c r="I1" s="518"/>
    </row>
    <row r="2" spans="1:9" ht="9.75">
      <c r="A2" s="400" t="s">
        <v>31</v>
      </c>
      <c r="B2" s="400"/>
      <c r="C2" s="400"/>
      <c r="D2" s="400"/>
      <c r="E2" s="400"/>
      <c r="F2" s="400"/>
      <c r="G2" s="400"/>
      <c r="H2" s="400"/>
      <c r="I2" s="400"/>
    </row>
    <row r="3" spans="1:9" ht="9.75">
      <c r="A3" s="400" t="s">
        <v>101</v>
      </c>
      <c r="B3" s="400"/>
      <c r="C3" s="400"/>
      <c r="D3" s="400"/>
      <c r="E3" s="400"/>
      <c r="F3" s="400"/>
      <c r="G3" s="400"/>
      <c r="H3" s="400"/>
      <c r="I3" s="400"/>
    </row>
    <row r="4" spans="1:9" ht="10.5" thickBot="1">
      <c r="A4" s="4"/>
      <c r="B4" s="4"/>
      <c r="C4" s="4"/>
      <c r="D4" s="4"/>
      <c r="E4" s="4"/>
      <c r="F4" s="4"/>
      <c r="G4" s="4"/>
      <c r="H4" s="327"/>
      <c r="I4" s="5" t="s">
        <v>51</v>
      </c>
    </row>
    <row r="5" spans="1:11" s="7" customFormat="1" ht="24" customHeight="1" thickBot="1">
      <c r="A5" s="411" t="s">
        <v>0</v>
      </c>
      <c r="B5" s="412"/>
      <c r="C5" s="128" t="s">
        <v>52</v>
      </c>
      <c r="D5" s="128" t="s">
        <v>28</v>
      </c>
      <c r="E5" s="128" t="s">
        <v>53</v>
      </c>
      <c r="F5" s="128" t="s">
        <v>16</v>
      </c>
      <c r="G5" s="128" t="s">
        <v>54</v>
      </c>
      <c r="H5" s="128" t="s">
        <v>46</v>
      </c>
      <c r="I5" s="129" t="s">
        <v>55</v>
      </c>
      <c r="J5" s="6"/>
      <c r="K5" s="6"/>
    </row>
    <row r="6" spans="1:9" ht="9.75">
      <c r="A6" s="408" t="s">
        <v>13</v>
      </c>
      <c r="B6" s="130" t="s">
        <v>56</v>
      </c>
      <c r="C6" s="104">
        <v>19318</v>
      </c>
      <c r="D6" s="82">
        <v>96919</v>
      </c>
      <c r="E6" s="83">
        <v>133368</v>
      </c>
      <c r="F6" s="83">
        <v>180690</v>
      </c>
      <c r="G6" s="83">
        <v>20251</v>
      </c>
      <c r="H6" s="82">
        <f aca="true" t="shared" si="0" ref="H6:H59">E6+F6+G6</f>
        <v>334309</v>
      </c>
      <c r="I6" s="87">
        <f>C6+D6+H6</f>
        <v>450546</v>
      </c>
    </row>
    <row r="7" spans="1:9" ht="9.75">
      <c r="A7" s="409"/>
      <c r="B7" s="131" t="s">
        <v>57</v>
      </c>
      <c r="C7" s="103">
        <v>20018</v>
      </c>
      <c r="D7" s="79">
        <v>105891</v>
      </c>
      <c r="E7" s="80">
        <v>181886</v>
      </c>
      <c r="F7" s="80">
        <v>181910</v>
      </c>
      <c r="G7" s="80">
        <v>23323</v>
      </c>
      <c r="H7" s="82">
        <f t="shared" si="0"/>
        <v>387119</v>
      </c>
      <c r="I7" s="86">
        <f aca="true" t="shared" si="1" ref="I7:I59">C7+D7+H7</f>
        <v>513028</v>
      </c>
    </row>
    <row r="8" spans="1:9" ht="9.75">
      <c r="A8" s="157"/>
      <c r="B8" s="131" t="s">
        <v>246</v>
      </c>
      <c r="C8" s="104">
        <v>15233</v>
      </c>
      <c r="D8" s="82">
        <v>102308</v>
      </c>
      <c r="E8" s="83">
        <v>181655</v>
      </c>
      <c r="F8" s="83">
        <v>177701</v>
      </c>
      <c r="G8" s="83">
        <v>22811</v>
      </c>
      <c r="H8" s="82">
        <f t="shared" si="0"/>
        <v>382167</v>
      </c>
      <c r="I8" s="86">
        <f t="shared" si="1"/>
        <v>499708</v>
      </c>
    </row>
    <row r="9" spans="1:9" ht="9.75">
      <c r="A9" s="410" t="s">
        <v>47</v>
      </c>
      <c r="B9" s="131" t="s">
        <v>56</v>
      </c>
      <c r="C9" s="104">
        <v>6642</v>
      </c>
      <c r="D9" s="82">
        <v>25959</v>
      </c>
      <c r="E9" s="83">
        <v>39372</v>
      </c>
      <c r="F9" s="83">
        <v>52330</v>
      </c>
      <c r="G9" s="83">
        <v>6284</v>
      </c>
      <c r="H9" s="82">
        <f t="shared" si="0"/>
        <v>97986</v>
      </c>
      <c r="I9" s="86">
        <f t="shared" si="1"/>
        <v>130587</v>
      </c>
    </row>
    <row r="10" spans="1:9" ht="9.75">
      <c r="A10" s="409"/>
      <c r="B10" s="131" t="s">
        <v>57</v>
      </c>
      <c r="C10" s="103">
        <v>7000</v>
      </c>
      <c r="D10" s="79">
        <v>30643</v>
      </c>
      <c r="E10" s="80">
        <v>48362</v>
      </c>
      <c r="F10" s="80">
        <v>51159</v>
      </c>
      <c r="G10" s="80">
        <v>5514</v>
      </c>
      <c r="H10" s="82">
        <f t="shared" si="0"/>
        <v>105035</v>
      </c>
      <c r="I10" s="86">
        <f t="shared" si="1"/>
        <v>142678</v>
      </c>
    </row>
    <row r="11" spans="1:9" ht="9.75">
      <c r="A11" s="157"/>
      <c r="B11" s="131" t="s">
        <v>246</v>
      </c>
      <c r="C11" s="104">
        <v>5468</v>
      </c>
      <c r="D11" s="82">
        <v>29958</v>
      </c>
      <c r="E11" s="83">
        <v>45250</v>
      </c>
      <c r="F11" s="83">
        <v>48904</v>
      </c>
      <c r="G11" s="83">
        <v>5155</v>
      </c>
      <c r="H11" s="82">
        <f t="shared" si="0"/>
        <v>99309</v>
      </c>
      <c r="I11" s="86">
        <f t="shared" si="1"/>
        <v>134735</v>
      </c>
    </row>
    <row r="12" spans="1:9" ht="9.75">
      <c r="A12" s="410" t="s">
        <v>58</v>
      </c>
      <c r="B12" s="131" t="s">
        <v>56</v>
      </c>
      <c r="C12" s="104">
        <v>158556</v>
      </c>
      <c r="D12" s="158">
        <v>0</v>
      </c>
      <c r="E12" s="159">
        <v>0</v>
      </c>
      <c r="F12" s="159">
        <v>0</v>
      </c>
      <c r="G12" s="159">
        <v>0</v>
      </c>
      <c r="H12" s="82">
        <f t="shared" si="0"/>
        <v>0</v>
      </c>
      <c r="I12" s="86">
        <f t="shared" si="1"/>
        <v>158556</v>
      </c>
    </row>
    <row r="13" spans="1:9" ht="9.75">
      <c r="A13" s="409"/>
      <c r="B13" s="131" t="s">
        <v>57</v>
      </c>
      <c r="C13" s="103">
        <v>142868</v>
      </c>
      <c r="D13" s="160">
        <v>0</v>
      </c>
      <c r="E13" s="161">
        <v>0</v>
      </c>
      <c r="F13" s="161">
        <v>0</v>
      </c>
      <c r="G13" s="161">
        <v>0</v>
      </c>
      <c r="H13" s="160">
        <f t="shared" si="0"/>
        <v>0</v>
      </c>
      <c r="I13" s="86">
        <f t="shared" si="1"/>
        <v>142868</v>
      </c>
    </row>
    <row r="14" spans="1:9" ht="9.75">
      <c r="A14" s="157"/>
      <c r="B14" s="131" t="s">
        <v>246</v>
      </c>
      <c r="C14" s="104">
        <v>133313</v>
      </c>
      <c r="D14" s="158">
        <v>0</v>
      </c>
      <c r="E14" s="159">
        <v>0</v>
      </c>
      <c r="F14" s="159">
        <v>0</v>
      </c>
      <c r="G14" s="159">
        <v>0</v>
      </c>
      <c r="H14" s="158">
        <f t="shared" si="0"/>
        <v>0</v>
      </c>
      <c r="I14" s="86">
        <f t="shared" si="1"/>
        <v>133313</v>
      </c>
    </row>
    <row r="15" spans="1:9" ht="9.75">
      <c r="A15" s="417" t="s">
        <v>271</v>
      </c>
      <c r="B15" s="131" t="s">
        <v>56</v>
      </c>
      <c r="C15" s="104">
        <v>121508</v>
      </c>
      <c r="D15" s="82">
        <v>0</v>
      </c>
      <c r="E15" s="83">
        <v>0</v>
      </c>
      <c r="F15" s="83">
        <v>0</v>
      </c>
      <c r="G15" s="83">
        <v>0</v>
      </c>
      <c r="H15" s="82">
        <f t="shared" si="0"/>
        <v>0</v>
      </c>
      <c r="I15" s="86">
        <f t="shared" si="1"/>
        <v>121508</v>
      </c>
    </row>
    <row r="16" spans="1:9" ht="9.75">
      <c r="A16" s="418"/>
      <c r="B16" s="131" t="s">
        <v>57</v>
      </c>
      <c r="C16" s="103">
        <v>146036</v>
      </c>
      <c r="D16" s="79">
        <v>0</v>
      </c>
      <c r="E16" s="80">
        <v>0</v>
      </c>
      <c r="F16" s="80">
        <v>0</v>
      </c>
      <c r="G16" s="80">
        <v>0</v>
      </c>
      <c r="H16" s="79">
        <f t="shared" si="0"/>
        <v>0</v>
      </c>
      <c r="I16" s="86">
        <f t="shared" si="1"/>
        <v>146036</v>
      </c>
    </row>
    <row r="17" spans="1:9" ht="9.75">
      <c r="A17" s="598"/>
      <c r="B17" s="131" t="s">
        <v>246</v>
      </c>
      <c r="C17" s="104">
        <v>141979</v>
      </c>
      <c r="D17" s="82">
        <v>0</v>
      </c>
      <c r="E17" s="83">
        <v>0</v>
      </c>
      <c r="F17" s="83">
        <v>0</v>
      </c>
      <c r="G17" s="83">
        <v>0</v>
      </c>
      <c r="H17" s="79">
        <f t="shared" si="0"/>
        <v>0</v>
      </c>
      <c r="I17" s="86">
        <f t="shared" si="1"/>
        <v>141979</v>
      </c>
    </row>
    <row r="18" spans="1:9" ht="9.75">
      <c r="A18" s="410" t="s">
        <v>59</v>
      </c>
      <c r="B18" s="131" t="s">
        <v>56</v>
      </c>
      <c r="C18" s="104">
        <v>15365</v>
      </c>
      <c r="D18" s="82">
        <v>0</v>
      </c>
      <c r="E18" s="83">
        <v>0</v>
      </c>
      <c r="F18" s="83">
        <v>0</v>
      </c>
      <c r="G18" s="83">
        <v>0</v>
      </c>
      <c r="H18" s="82">
        <f t="shared" si="0"/>
        <v>0</v>
      </c>
      <c r="I18" s="86">
        <f t="shared" si="1"/>
        <v>15365</v>
      </c>
    </row>
    <row r="19" spans="1:9" ht="9.75">
      <c r="A19" s="409"/>
      <c r="B19" s="131" t="s">
        <v>57</v>
      </c>
      <c r="C19" s="103">
        <v>18365</v>
      </c>
      <c r="D19" s="79">
        <v>0</v>
      </c>
      <c r="E19" s="80">
        <v>0</v>
      </c>
      <c r="F19" s="80">
        <v>0</v>
      </c>
      <c r="G19" s="80">
        <v>0</v>
      </c>
      <c r="H19" s="79">
        <f t="shared" si="0"/>
        <v>0</v>
      </c>
      <c r="I19" s="86">
        <f t="shared" si="1"/>
        <v>18365</v>
      </c>
    </row>
    <row r="20" spans="1:9" ht="9.75">
      <c r="A20" s="157"/>
      <c r="B20" s="131" t="s">
        <v>246</v>
      </c>
      <c r="C20" s="104">
        <v>18316</v>
      </c>
      <c r="D20" s="82">
        <v>0</v>
      </c>
      <c r="E20" s="83">
        <v>0</v>
      </c>
      <c r="F20" s="83">
        <v>0</v>
      </c>
      <c r="G20" s="83">
        <v>0</v>
      </c>
      <c r="H20" s="82">
        <f t="shared" si="0"/>
        <v>0</v>
      </c>
      <c r="I20" s="86">
        <f t="shared" si="1"/>
        <v>18316</v>
      </c>
    </row>
    <row r="21" spans="1:9" ht="9.75">
      <c r="A21" s="410" t="s">
        <v>60</v>
      </c>
      <c r="B21" s="131" t="s">
        <v>56</v>
      </c>
      <c r="C21" s="104">
        <v>61814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86">
        <f t="shared" si="1"/>
        <v>61814</v>
      </c>
    </row>
    <row r="22" spans="1:9" ht="9.75">
      <c r="A22" s="409"/>
      <c r="B22" s="131" t="s">
        <v>57</v>
      </c>
      <c r="C22" s="103">
        <v>5692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86">
        <f t="shared" si="1"/>
        <v>5692</v>
      </c>
    </row>
    <row r="23" spans="1:9" ht="9.75">
      <c r="A23" s="157"/>
      <c r="B23" s="131" t="s">
        <v>246</v>
      </c>
      <c r="C23" s="104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86">
        <f t="shared" si="1"/>
        <v>0</v>
      </c>
    </row>
    <row r="24" spans="1:9" ht="9.75">
      <c r="A24" s="410" t="s">
        <v>18</v>
      </c>
      <c r="B24" s="131" t="s">
        <v>56</v>
      </c>
      <c r="C24" s="104">
        <v>121107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86">
        <f t="shared" si="1"/>
        <v>121107</v>
      </c>
    </row>
    <row r="25" spans="1:9" ht="9.75">
      <c r="A25" s="409"/>
      <c r="B25" s="131" t="s">
        <v>57</v>
      </c>
      <c r="C25" s="328">
        <v>108511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86">
        <f t="shared" si="1"/>
        <v>108511</v>
      </c>
    </row>
    <row r="26" spans="1:9" ht="9.75">
      <c r="A26" s="157"/>
      <c r="B26" s="131" t="s">
        <v>246</v>
      </c>
      <c r="C26" s="329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86">
        <f t="shared" si="1"/>
        <v>0</v>
      </c>
    </row>
    <row r="27" spans="1:9" ht="9.75">
      <c r="A27" s="410" t="s">
        <v>61</v>
      </c>
      <c r="B27" s="131" t="s">
        <v>56</v>
      </c>
      <c r="C27" s="329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86">
        <f t="shared" si="1"/>
        <v>0</v>
      </c>
    </row>
    <row r="28" spans="1:9" ht="9.75">
      <c r="A28" s="409"/>
      <c r="B28" s="131" t="s">
        <v>57</v>
      </c>
      <c r="C28" s="32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86">
        <f t="shared" si="1"/>
        <v>0</v>
      </c>
    </row>
    <row r="29" spans="1:9" ht="9.75">
      <c r="A29" s="157"/>
      <c r="B29" s="131" t="s">
        <v>246</v>
      </c>
      <c r="C29" s="329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86">
        <f t="shared" si="1"/>
        <v>0</v>
      </c>
    </row>
    <row r="30" spans="1:9" ht="9.75">
      <c r="A30" s="410" t="s">
        <v>62</v>
      </c>
      <c r="B30" s="131" t="s">
        <v>56</v>
      </c>
      <c r="C30" s="329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86">
        <f t="shared" si="1"/>
        <v>0</v>
      </c>
    </row>
    <row r="31" spans="1:9" ht="9.75">
      <c r="A31" s="409"/>
      <c r="B31" s="131" t="s">
        <v>57</v>
      </c>
      <c r="C31" s="328">
        <v>134446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86">
        <f t="shared" si="1"/>
        <v>134446</v>
      </c>
    </row>
    <row r="32" spans="1:9" ht="9.75">
      <c r="A32" s="157"/>
      <c r="B32" s="131" t="s">
        <v>246</v>
      </c>
      <c r="C32" s="329">
        <v>134446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86">
        <f t="shared" si="1"/>
        <v>134446</v>
      </c>
    </row>
    <row r="33" spans="1:9" ht="9.75">
      <c r="A33" s="410" t="s">
        <v>63</v>
      </c>
      <c r="B33" s="131" t="s">
        <v>56</v>
      </c>
      <c r="C33" s="329"/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86">
        <f t="shared" si="1"/>
        <v>0</v>
      </c>
    </row>
    <row r="34" spans="1:9" ht="9.75">
      <c r="A34" s="409"/>
      <c r="B34" s="131" t="s">
        <v>57</v>
      </c>
      <c r="C34" s="32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86">
        <f t="shared" si="1"/>
        <v>0</v>
      </c>
    </row>
    <row r="35" spans="1:9" ht="9.75">
      <c r="A35" s="157"/>
      <c r="B35" s="131" t="s">
        <v>246</v>
      </c>
      <c r="C35" s="329"/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86">
        <f t="shared" si="1"/>
        <v>0</v>
      </c>
    </row>
    <row r="36" spans="1:9" ht="9.75">
      <c r="A36" s="410" t="s">
        <v>64</v>
      </c>
      <c r="B36" s="131" t="s">
        <v>56</v>
      </c>
      <c r="C36" s="329">
        <v>296540</v>
      </c>
      <c r="D36" s="82">
        <v>635</v>
      </c>
      <c r="E36" s="83">
        <v>1780</v>
      </c>
      <c r="F36" s="83">
        <v>0</v>
      </c>
      <c r="G36" s="83">
        <v>80</v>
      </c>
      <c r="H36" s="79">
        <f t="shared" si="0"/>
        <v>1860</v>
      </c>
      <c r="I36" s="86">
        <f t="shared" si="1"/>
        <v>299035</v>
      </c>
    </row>
    <row r="37" spans="1:9" ht="9.75">
      <c r="A37" s="409"/>
      <c r="B37" s="131" t="s">
        <v>57</v>
      </c>
      <c r="C37" s="328">
        <v>888127</v>
      </c>
      <c r="D37" s="79">
        <v>1291</v>
      </c>
      <c r="E37" s="80">
        <v>50436</v>
      </c>
      <c r="F37" s="80">
        <v>322</v>
      </c>
      <c r="G37" s="80">
        <v>351</v>
      </c>
      <c r="H37" s="79">
        <f t="shared" si="0"/>
        <v>51109</v>
      </c>
      <c r="I37" s="86">
        <f t="shared" si="1"/>
        <v>940527</v>
      </c>
    </row>
    <row r="38" spans="1:9" ht="9.75">
      <c r="A38" s="157"/>
      <c r="B38" s="131" t="s">
        <v>246</v>
      </c>
      <c r="C38" s="329">
        <v>717071</v>
      </c>
      <c r="D38" s="82">
        <v>1134</v>
      </c>
      <c r="E38" s="83">
        <v>50436</v>
      </c>
      <c r="F38" s="83">
        <v>320</v>
      </c>
      <c r="G38" s="83">
        <v>351</v>
      </c>
      <c r="H38" s="79">
        <f t="shared" si="0"/>
        <v>51107</v>
      </c>
      <c r="I38" s="86">
        <f t="shared" si="1"/>
        <v>769312</v>
      </c>
    </row>
    <row r="39" spans="1:9" ht="11.25" customHeight="1">
      <c r="A39" s="415" t="s">
        <v>270</v>
      </c>
      <c r="B39" s="131" t="s">
        <v>56</v>
      </c>
      <c r="C39" s="104">
        <v>0</v>
      </c>
      <c r="D39" s="82">
        <v>0</v>
      </c>
      <c r="E39" s="83">
        <v>0</v>
      </c>
      <c r="F39" s="83">
        <v>0</v>
      </c>
      <c r="G39" s="83">
        <v>0</v>
      </c>
      <c r="H39" s="79">
        <f t="shared" si="0"/>
        <v>0</v>
      </c>
      <c r="I39" s="86">
        <f t="shared" si="1"/>
        <v>0</v>
      </c>
    </row>
    <row r="40" spans="1:9" ht="9.75">
      <c r="A40" s="416"/>
      <c r="B40" s="131" t="s">
        <v>57</v>
      </c>
      <c r="C40" s="103">
        <v>54908</v>
      </c>
      <c r="D40" s="79">
        <v>2793</v>
      </c>
      <c r="E40" s="80">
        <v>24208</v>
      </c>
      <c r="F40" s="80">
        <v>2205</v>
      </c>
      <c r="G40" s="80">
        <v>237</v>
      </c>
      <c r="H40" s="79">
        <f t="shared" si="0"/>
        <v>26650</v>
      </c>
      <c r="I40" s="86">
        <f t="shared" si="1"/>
        <v>84351</v>
      </c>
    </row>
    <row r="41" spans="1:9" ht="9.75">
      <c r="A41" s="156"/>
      <c r="B41" s="131" t="s">
        <v>246</v>
      </c>
      <c r="C41" s="104">
        <v>54908</v>
      </c>
      <c r="D41" s="82">
        <v>2793</v>
      </c>
      <c r="E41" s="83">
        <v>24208</v>
      </c>
      <c r="F41" s="83">
        <v>2205</v>
      </c>
      <c r="G41" s="83">
        <v>237</v>
      </c>
      <c r="H41" s="79">
        <f t="shared" si="0"/>
        <v>26650</v>
      </c>
      <c r="I41" s="86">
        <f t="shared" si="1"/>
        <v>84351</v>
      </c>
    </row>
    <row r="42" spans="1:9" ht="9.75">
      <c r="A42" s="417" t="s">
        <v>254</v>
      </c>
      <c r="B42" s="131" t="s">
        <v>56</v>
      </c>
      <c r="C42" s="104">
        <v>0</v>
      </c>
      <c r="D42" s="82"/>
      <c r="E42" s="83"/>
      <c r="F42" s="83"/>
      <c r="G42" s="83"/>
      <c r="H42" s="79">
        <f t="shared" si="0"/>
        <v>0</v>
      </c>
      <c r="I42" s="86">
        <f t="shared" si="1"/>
        <v>0</v>
      </c>
    </row>
    <row r="43" spans="1:9" ht="9.75">
      <c r="A43" s="599"/>
      <c r="B43" s="131" t="s">
        <v>57</v>
      </c>
      <c r="C43" s="104">
        <v>13384</v>
      </c>
      <c r="D43" s="82"/>
      <c r="E43" s="83"/>
      <c r="F43" s="83"/>
      <c r="G43" s="83"/>
      <c r="H43" s="79">
        <f t="shared" si="0"/>
        <v>0</v>
      </c>
      <c r="I43" s="86">
        <f t="shared" si="1"/>
        <v>13384</v>
      </c>
    </row>
    <row r="44" spans="1:9" ht="9.75">
      <c r="A44" s="598"/>
      <c r="B44" s="131" t="s">
        <v>246</v>
      </c>
      <c r="C44" s="104">
        <v>13384</v>
      </c>
      <c r="D44" s="82"/>
      <c r="E44" s="83"/>
      <c r="F44" s="83"/>
      <c r="G44" s="83"/>
      <c r="H44" s="79">
        <f t="shared" si="0"/>
        <v>0</v>
      </c>
      <c r="I44" s="86">
        <f t="shared" si="1"/>
        <v>13384</v>
      </c>
    </row>
    <row r="45" spans="1:9" ht="9.75">
      <c r="A45" s="417" t="s">
        <v>253</v>
      </c>
      <c r="B45" s="131" t="s">
        <v>56</v>
      </c>
      <c r="C45" s="104">
        <v>0</v>
      </c>
      <c r="D45" s="82">
        <v>0</v>
      </c>
      <c r="E45" s="83">
        <v>0</v>
      </c>
      <c r="F45" s="83">
        <v>0</v>
      </c>
      <c r="G45" s="83">
        <v>0</v>
      </c>
      <c r="H45" s="79">
        <f t="shared" si="0"/>
        <v>0</v>
      </c>
      <c r="I45" s="86">
        <f t="shared" si="1"/>
        <v>0</v>
      </c>
    </row>
    <row r="46" spans="1:9" ht="9.75">
      <c r="A46" s="599"/>
      <c r="B46" s="131" t="s">
        <v>57</v>
      </c>
      <c r="C46" s="104">
        <v>0</v>
      </c>
      <c r="D46" s="82">
        <v>759</v>
      </c>
      <c r="E46" s="83">
        <v>1811</v>
      </c>
      <c r="F46" s="83">
        <v>1500</v>
      </c>
      <c r="G46" s="83">
        <v>522</v>
      </c>
      <c r="H46" s="79">
        <f t="shared" si="0"/>
        <v>3833</v>
      </c>
      <c r="I46" s="86">
        <f t="shared" si="1"/>
        <v>4592</v>
      </c>
    </row>
    <row r="47" spans="1:9" ht="9.75">
      <c r="A47" s="598"/>
      <c r="B47" s="131" t="s">
        <v>246</v>
      </c>
      <c r="C47" s="104">
        <v>0</v>
      </c>
      <c r="D47" s="82">
        <v>759</v>
      </c>
      <c r="E47" s="83">
        <v>1811</v>
      </c>
      <c r="F47" s="83">
        <v>1498</v>
      </c>
      <c r="G47" s="83">
        <v>522</v>
      </c>
      <c r="H47" s="79">
        <f t="shared" si="0"/>
        <v>3831</v>
      </c>
      <c r="I47" s="86">
        <f t="shared" si="1"/>
        <v>4590</v>
      </c>
    </row>
    <row r="48" spans="1:9" ht="11.25" customHeight="1">
      <c r="A48" s="415" t="s">
        <v>192</v>
      </c>
      <c r="B48" s="131" t="s">
        <v>56</v>
      </c>
      <c r="C48" s="104">
        <v>0</v>
      </c>
      <c r="D48" s="82">
        <v>0</v>
      </c>
      <c r="E48" s="82">
        <v>0</v>
      </c>
      <c r="F48" s="82">
        <v>0</v>
      </c>
      <c r="G48" s="82">
        <v>0</v>
      </c>
      <c r="H48" s="79">
        <f t="shared" si="0"/>
        <v>0</v>
      </c>
      <c r="I48" s="86">
        <f t="shared" si="1"/>
        <v>0</v>
      </c>
    </row>
    <row r="49" spans="1:9" ht="11.25" customHeight="1">
      <c r="A49" s="416"/>
      <c r="B49" s="132" t="s">
        <v>57</v>
      </c>
      <c r="C49" s="103">
        <v>20249</v>
      </c>
      <c r="D49" s="79">
        <v>0</v>
      </c>
      <c r="E49" s="79">
        <v>0</v>
      </c>
      <c r="F49" s="79">
        <v>0</v>
      </c>
      <c r="G49" s="79">
        <v>0</v>
      </c>
      <c r="H49" s="79">
        <f t="shared" si="0"/>
        <v>0</v>
      </c>
      <c r="I49" s="86">
        <f t="shared" si="1"/>
        <v>20249</v>
      </c>
    </row>
    <row r="50" spans="1:9" ht="11.25" customHeight="1">
      <c r="A50" s="156"/>
      <c r="B50" s="131" t="s">
        <v>246</v>
      </c>
      <c r="C50" s="104"/>
      <c r="D50" s="82">
        <v>0</v>
      </c>
      <c r="E50" s="82">
        <v>0</v>
      </c>
      <c r="F50" s="82">
        <v>0</v>
      </c>
      <c r="G50" s="82">
        <v>0</v>
      </c>
      <c r="H50" s="79">
        <f t="shared" si="0"/>
        <v>0</v>
      </c>
      <c r="I50" s="86">
        <f t="shared" si="1"/>
        <v>0</v>
      </c>
    </row>
    <row r="51" spans="1:9" ht="9.75">
      <c r="A51" s="410" t="s">
        <v>21</v>
      </c>
      <c r="B51" s="131" t="s">
        <v>56</v>
      </c>
      <c r="C51" s="104">
        <v>290751</v>
      </c>
      <c r="D51" s="82">
        <v>25605</v>
      </c>
      <c r="E51" s="83">
        <v>168603</v>
      </c>
      <c r="F51" s="83">
        <v>20370</v>
      </c>
      <c r="G51" s="83">
        <v>24446</v>
      </c>
      <c r="H51" s="79">
        <f t="shared" si="0"/>
        <v>213419</v>
      </c>
      <c r="I51" s="86">
        <f t="shared" si="1"/>
        <v>529775</v>
      </c>
    </row>
    <row r="52" spans="1:9" ht="9.75">
      <c r="A52" s="409"/>
      <c r="B52" s="131" t="s">
        <v>57</v>
      </c>
      <c r="C52" s="103">
        <v>299776</v>
      </c>
      <c r="D52" s="79">
        <v>25279</v>
      </c>
      <c r="E52" s="80">
        <v>199244</v>
      </c>
      <c r="F52" s="80">
        <v>20745</v>
      </c>
      <c r="G52" s="80">
        <v>25057</v>
      </c>
      <c r="H52" s="79">
        <f t="shared" si="0"/>
        <v>245046</v>
      </c>
      <c r="I52" s="86">
        <f t="shared" si="1"/>
        <v>570101</v>
      </c>
    </row>
    <row r="53" spans="1:9" ht="9.75">
      <c r="A53" s="157"/>
      <c r="B53" s="131" t="s">
        <v>246</v>
      </c>
      <c r="C53" s="104">
        <v>277004</v>
      </c>
      <c r="D53" s="82">
        <v>25125</v>
      </c>
      <c r="E53" s="83">
        <v>180964</v>
      </c>
      <c r="F53" s="83">
        <v>12482</v>
      </c>
      <c r="G53" s="83">
        <v>24532</v>
      </c>
      <c r="H53" s="79">
        <f t="shared" si="0"/>
        <v>217978</v>
      </c>
      <c r="I53" s="86">
        <f t="shared" si="1"/>
        <v>520107</v>
      </c>
    </row>
    <row r="54" spans="1:9" ht="11.25" customHeight="1">
      <c r="A54" s="415" t="s">
        <v>103</v>
      </c>
      <c r="B54" s="131" t="s">
        <v>56</v>
      </c>
      <c r="C54" s="104">
        <v>2495</v>
      </c>
      <c r="D54" s="158">
        <v>0</v>
      </c>
      <c r="E54" s="158">
        <v>0</v>
      </c>
      <c r="F54" s="158">
        <v>0</v>
      </c>
      <c r="G54" s="158">
        <v>0</v>
      </c>
      <c r="H54" s="160">
        <f t="shared" si="0"/>
        <v>0</v>
      </c>
      <c r="I54" s="86">
        <f t="shared" si="1"/>
        <v>2495</v>
      </c>
    </row>
    <row r="55" spans="1:9" ht="9.75">
      <c r="A55" s="416"/>
      <c r="B55" s="131" t="s">
        <v>57</v>
      </c>
      <c r="C55" s="103">
        <v>43715</v>
      </c>
      <c r="D55" s="158">
        <v>0</v>
      </c>
      <c r="E55" s="158">
        <v>0</v>
      </c>
      <c r="F55" s="158">
        <v>0</v>
      </c>
      <c r="G55" s="158">
        <v>0</v>
      </c>
      <c r="H55" s="160">
        <f t="shared" si="0"/>
        <v>0</v>
      </c>
      <c r="I55" s="86">
        <f t="shared" si="1"/>
        <v>43715</v>
      </c>
    </row>
    <row r="56" spans="1:9" ht="9.75">
      <c r="A56" s="156"/>
      <c r="B56" s="131" t="s">
        <v>246</v>
      </c>
      <c r="C56" s="104">
        <v>43210</v>
      </c>
      <c r="D56" s="158">
        <v>0</v>
      </c>
      <c r="E56" s="158">
        <v>0</v>
      </c>
      <c r="F56" s="158">
        <v>0</v>
      </c>
      <c r="G56" s="158">
        <v>0</v>
      </c>
      <c r="H56" s="160">
        <f t="shared" si="0"/>
        <v>0</v>
      </c>
      <c r="I56" s="86">
        <f t="shared" si="1"/>
        <v>43210</v>
      </c>
    </row>
    <row r="57" spans="1:9" ht="9.75">
      <c r="A57" s="415" t="s">
        <v>102</v>
      </c>
      <c r="B57" s="131" t="s">
        <v>56</v>
      </c>
      <c r="C57" s="104">
        <v>645851</v>
      </c>
      <c r="D57" s="158">
        <v>0</v>
      </c>
      <c r="E57" s="158">
        <v>0</v>
      </c>
      <c r="F57" s="158">
        <v>0</v>
      </c>
      <c r="G57" s="158">
        <v>0</v>
      </c>
      <c r="H57" s="160">
        <f t="shared" si="0"/>
        <v>0</v>
      </c>
      <c r="I57" s="86">
        <f t="shared" si="1"/>
        <v>645851</v>
      </c>
    </row>
    <row r="58" spans="1:9" ht="9.75">
      <c r="A58" s="416"/>
      <c r="B58" s="131" t="s">
        <v>57</v>
      </c>
      <c r="C58" s="103">
        <v>668004</v>
      </c>
      <c r="D58" s="158">
        <v>0</v>
      </c>
      <c r="E58" s="158">
        <v>0</v>
      </c>
      <c r="F58" s="158">
        <v>0</v>
      </c>
      <c r="G58" s="158">
        <v>0</v>
      </c>
      <c r="H58" s="160">
        <f t="shared" si="0"/>
        <v>0</v>
      </c>
      <c r="I58" s="86">
        <f t="shared" si="1"/>
        <v>668004</v>
      </c>
    </row>
    <row r="59" spans="1:9" ht="9.75">
      <c r="A59" s="156"/>
      <c r="B59" s="131" t="s">
        <v>246</v>
      </c>
      <c r="C59" s="104">
        <v>649612</v>
      </c>
      <c r="D59" s="158">
        <v>0</v>
      </c>
      <c r="E59" s="158">
        <v>0</v>
      </c>
      <c r="F59" s="158">
        <v>0</v>
      </c>
      <c r="G59" s="158">
        <v>0</v>
      </c>
      <c r="H59" s="160">
        <f t="shared" si="0"/>
        <v>0</v>
      </c>
      <c r="I59" s="86">
        <f t="shared" si="1"/>
        <v>649612</v>
      </c>
    </row>
    <row r="60" spans="1:9" s="8" customFormat="1" ht="12.75">
      <c r="A60" s="410" t="s">
        <v>45</v>
      </c>
      <c r="B60" s="600" t="s">
        <v>56</v>
      </c>
      <c r="C60" s="601">
        <f aca="true" t="shared" si="2" ref="C60:H60">C6+C9+C12+C15+C18+C21+C24+C30+C33+C36+C48+C51+C57+C27+C39+C54+C45</f>
        <v>1739947</v>
      </c>
      <c r="D60" s="602">
        <f t="shared" si="2"/>
        <v>149118</v>
      </c>
      <c r="E60" s="602">
        <f t="shared" si="2"/>
        <v>343123</v>
      </c>
      <c r="F60" s="602">
        <f t="shared" si="2"/>
        <v>253390</v>
      </c>
      <c r="G60" s="602">
        <f t="shared" si="2"/>
        <v>51061</v>
      </c>
      <c r="H60" s="602">
        <f t="shared" si="2"/>
        <v>647574</v>
      </c>
      <c r="I60" s="602">
        <f>I6+I9+I12+I15+I18+I21+I24+I30+I33+I36+I48+I51+I27+I39+I45</f>
        <v>1888293</v>
      </c>
    </row>
    <row r="61" spans="1:9" s="8" customFormat="1" ht="12.75">
      <c r="A61" s="409"/>
      <c r="B61" s="600" t="s">
        <v>57</v>
      </c>
      <c r="C61" s="603">
        <f>C7+C10+C13+C16+C19+C22+C25+C31+C34+C37+C49+C52+C58+C28+C40+C55+C46+C43</f>
        <v>2571099</v>
      </c>
      <c r="D61" s="603">
        <f>D7+D10+D13+D16+D19+D22+D25+D31+D34+D37+D49+D52+D58+D28+D40+D55+D46</f>
        <v>166656</v>
      </c>
      <c r="E61" s="603">
        <f>E7+E10+E13+E16+E19+E22+E25+E31+E34+E37+E49+E52+E58+E28+E40+E55+E46</f>
        <v>505947</v>
      </c>
      <c r="F61" s="603">
        <f>F7+F10+F13+F16+F19+F22+F25+F31+F34+F37+F49+F52+F58+F28+F40+F55+F46</f>
        <v>257841</v>
      </c>
      <c r="G61" s="603">
        <f>G7+G10+G13+G16+G19+G22+G25+G31+G34+G37+G49+G52+G58+G28+G40+G55+G46</f>
        <v>55004</v>
      </c>
      <c r="H61" s="603">
        <f>H7+H10+H13+H16+H19+H22+H25+H31+H34+H37+H49+H52+H58+H28+H40+H55+H46</f>
        <v>818792</v>
      </c>
      <c r="I61" s="603">
        <f>I7+I10+I13+I16+I19+I22+I25+I31+I34+I37+I49+I52+I28+I40+I46+I43</f>
        <v>2844828</v>
      </c>
    </row>
    <row r="62" spans="1:9" s="8" customFormat="1" ht="12.75">
      <c r="A62" s="157"/>
      <c r="B62" s="604" t="s">
        <v>246</v>
      </c>
      <c r="C62" s="605">
        <f>C8+C11+C14+C17+C20+C23+C26+C29+C32+C35+C38+C41+C47+C50+C53+C56+C59+C44</f>
        <v>2203944</v>
      </c>
      <c r="D62" s="603">
        <f>D8+D11+D14+D17+D20+D23+D26+D29+D32+D35+D38+D41+D47+D50+D53+D56+D59</f>
        <v>162077</v>
      </c>
      <c r="E62" s="603">
        <f>E8+E11+E14+E17+E20+E23+E26+E29+E32+E35+E38+E41+E47+E50+E53+E56+E59</f>
        <v>484324</v>
      </c>
      <c r="F62" s="603">
        <f>F8+F11+F14+F17+F20+F23+F26+F29+F32+F35+F38+F41+F47+F50+F53+F56+F59</f>
        <v>243110</v>
      </c>
      <c r="G62" s="603">
        <f>G8+G11+G14+G17+G20+G23+G26+G29+G32+G35+G38+G41+G47+G50+G53+G56+G59</f>
        <v>53608</v>
      </c>
      <c r="H62" s="603">
        <f>H8+H11+H14+H17+H20+H23+H26+H29+H32+H35+H38+H41+H47+H50+H53+H56+H59</f>
        <v>781042</v>
      </c>
      <c r="I62" s="603">
        <f>I8+I11+I14+I17+I20+I23+I26+I29+I32+I35+I38+I41+I47+I50+I53+I44</f>
        <v>2454241</v>
      </c>
    </row>
    <row r="63" spans="1:9" ht="9.75">
      <c r="A63" s="410" t="s">
        <v>65</v>
      </c>
      <c r="B63" s="131" t="s">
        <v>14</v>
      </c>
      <c r="C63" s="118">
        <v>0</v>
      </c>
      <c r="D63" s="88">
        <v>35</v>
      </c>
      <c r="E63" s="89">
        <v>73</v>
      </c>
      <c r="F63" s="89">
        <v>68</v>
      </c>
      <c r="G63" s="89">
        <v>8</v>
      </c>
      <c r="H63" s="88">
        <f>E63+F63+G63</f>
        <v>149</v>
      </c>
      <c r="I63" s="90">
        <f>C63+D63+H63</f>
        <v>184</v>
      </c>
    </row>
    <row r="64" spans="1:9" ht="10.5" thickBot="1">
      <c r="A64" s="409"/>
      <c r="B64" s="132" t="s">
        <v>15</v>
      </c>
      <c r="C64" s="120">
        <v>0</v>
      </c>
      <c r="D64" s="121">
        <v>1</v>
      </c>
      <c r="E64" s="122">
        <v>11</v>
      </c>
      <c r="F64" s="122">
        <v>2</v>
      </c>
      <c r="G64" s="122">
        <v>2</v>
      </c>
      <c r="H64" s="121">
        <f>E64+F64+G64</f>
        <v>15</v>
      </c>
      <c r="I64" s="123">
        <f>C64+D64+H64</f>
        <v>16</v>
      </c>
    </row>
    <row r="65" spans="1:9" ht="9.75">
      <c r="A65" s="413" t="s">
        <v>66</v>
      </c>
      <c r="B65" s="130" t="s">
        <v>14</v>
      </c>
      <c r="C65" s="124">
        <v>0</v>
      </c>
      <c r="D65" s="125">
        <v>35</v>
      </c>
      <c r="E65" s="126">
        <v>73</v>
      </c>
      <c r="F65" s="126">
        <v>68</v>
      </c>
      <c r="G65" s="126">
        <v>8</v>
      </c>
      <c r="H65" s="125">
        <f>E65+F65+G65</f>
        <v>149</v>
      </c>
      <c r="I65" s="127">
        <f>C65+D65+H65</f>
        <v>184</v>
      </c>
    </row>
    <row r="66" spans="1:9" ht="10.5" thickBot="1">
      <c r="A66" s="414"/>
      <c r="B66" s="133" t="s">
        <v>15</v>
      </c>
      <c r="C66" s="119">
        <v>0</v>
      </c>
      <c r="D66" s="91">
        <v>1</v>
      </c>
      <c r="E66" s="92">
        <v>11</v>
      </c>
      <c r="F66" s="92">
        <v>2</v>
      </c>
      <c r="G66" s="92">
        <v>1</v>
      </c>
      <c r="H66" s="91">
        <f>E66+F66+G66</f>
        <v>14</v>
      </c>
      <c r="I66" s="93">
        <f>C66+D66+H66</f>
        <v>15</v>
      </c>
    </row>
    <row r="68" spans="1:4" ht="9.75">
      <c r="A68" s="9"/>
      <c r="B68" s="176" t="s">
        <v>49</v>
      </c>
      <c r="C68" s="176" t="s">
        <v>67</v>
      </c>
      <c r="D68" s="176" t="s">
        <v>226</v>
      </c>
    </row>
    <row r="69" spans="1:4" ht="9.75">
      <c r="A69" s="606" t="s">
        <v>25</v>
      </c>
      <c r="B69" s="607">
        <f>I6+I9+I12+I15+I21+I27+I51+I39+I42+I45</f>
        <v>1452786</v>
      </c>
      <c r="C69" s="607">
        <f>I7+I10+I13+I16+I22+I28+I40+I43+I46+I52</f>
        <v>1622730</v>
      </c>
      <c r="D69" s="19">
        <f>I8+I11+I14+I17+I23+I29+I41+I44+I47+I53</f>
        <v>1532167</v>
      </c>
    </row>
    <row r="70" spans="1:4" ht="9.75">
      <c r="A70" s="606" t="s">
        <v>26</v>
      </c>
      <c r="B70" s="607">
        <f>I18+I24+I30+I33+I36+I48</f>
        <v>435507</v>
      </c>
      <c r="C70" s="607">
        <f>I19+I25+I31+I34+I37+I49</f>
        <v>1222098</v>
      </c>
      <c r="D70" s="19">
        <f>I20+I26+I32+I35+I38+I50</f>
        <v>922074</v>
      </c>
    </row>
    <row r="71" spans="1:4" ht="9.75">
      <c r="A71" s="606" t="s">
        <v>27</v>
      </c>
      <c r="B71" s="608">
        <f>SUM(B69:B70)</f>
        <v>1888293</v>
      </c>
      <c r="C71" s="608">
        <f>SUM(C69:C70)</f>
        <v>2844828</v>
      </c>
      <c r="D71" s="608">
        <f>SUM(D69:D70)</f>
        <v>2454241</v>
      </c>
    </row>
    <row r="72" spans="1:4" ht="9.75">
      <c r="A72" s="606" t="s">
        <v>68</v>
      </c>
      <c r="B72" s="607">
        <f>I27</f>
        <v>0</v>
      </c>
      <c r="C72" s="607">
        <f>J28</f>
        <v>0</v>
      </c>
      <c r="D72" s="19">
        <f>I29</f>
        <v>0</v>
      </c>
    </row>
    <row r="73" spans="1:4" ht="9.75">
      <c r="A73" s="606" t="s">
        <v>69</v>
      </c>
      <c r="B73" s="607">
        <f>I30</f>
        <v>0</v>
      </c>
      <c r="C73" s="607">
        <f>I31</f>
        <v>134446</v>
      </c>
      <c r="D73" s="19">
        <f>I32</f>
        <v>134446</v>
      </c>
    </row>
    <row r="74" spans="1:4" ht="9.75">
      <c r="A74" s="606" t="s">
        <v>70</v>
      </c>
      <c r="B74" s="607">
        <f aca="true" t="shared" si="3" ref="B74:D75">B69-B72</f>
        <v>1452786</v>
      </c>
      <c r="C74" s="607">
        <f t="shared" si="3"/>
        <v>1622730</v>
      </c>
      <c r="D74" s="607">
        <f t="shared" si="3"/>
        <v>1532167</v>
      </c>
    </row>
    <row r="75" spans="1:4" ht="9.75">
      <c r="A75" s="606" t="s">
        <v>71</v>
      </c>
      <c r="B75" s="607">
        <f t="shared" si="3"/>
        <v>435507</v>
      </c>
      <c r="C75" s="607">
        <f t="shared" si="3"/>
        <v>1087652</v>
      </c>
      <c r="D75" s="607">
        <f t="shared" si="3"/>
        <v>787628</v>
      </c>
    </row>
    <row r="76" spans="1:4" ht="9.75">
      <c r="A76" s="609" t="s">
        <v>72</v>
      </c>
      <c r="B76" s="610">
        <f>SUM(B74:B75)</f>
        <v>1888293</v>
      </c>
      <c r="C76" s="610">
        <f>SUM(C74:C75)</f>
        <v>2710382</v>
      </c>
      <c r="D76" s="610">
        <f>SUM(D74:D75)</f>
        <v>2319795</v>
      </c>
    </row>
    <row r="77" spans="2:4" ht="9.75">
      <c r="B77" s="10"/>
      <c r="C77" s="10"/>
      <c r="D77" s="10"/>
    </row>
  </sheetData>
  <sheetProtection/>
  <mergeCells count="25">
    <mergeCell ref="A30:A31"/>
    <mergeCell ref="A33:A34"/>
    <mergeCell ref="A36:A37"/>
    <mergeCell ref="A12:A13"/>
    <mergeCell ref="A18:A19"/>
    <mergeCell ref="A21:A22"/>
    <mergeCell ref="A24:A25"/>
    <mergeCell ref="A27:A28"/>
    <mergeCell ref="A15:A17"/>
    <mergeCell ref="A65:A66"/>
    <mergeCell ref="A63:A64"/>
    <mergeCell ref="A39:A40"/>
    <mergeCell ref="A48:A49"/>
    <mergeCell ref="A51:A52"/>
    <mergeCell ref="A60:A61"/>
    <mergeCell ref="A54:A55"/>
    <mergeCell ref="A57:A58"/>
    <mergeCell ref="A45:A47"/>
    <mergeCell ref="A42:A44"/>
    <mergeCell ref="A6:A7"/>
    <mergeCell ref="A9:A10"/>
    <mergeCell ref="A1:I1"/>
    <mergeCell ref="A2:I2"/>
    <mergeCell ref="A3:I3"/>
    <mergeCell ref="A5:B5"/>
  </mergeCells>
  <printOptions/>
  <pageMargins left="0.11811023622047245" right="0.11811023622047245" top="0.1968503937007874" bottom="0.1968503937007874" header="0.11811023622047245" footer="0.1181102362204724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9">
      <selection activeCell="A1" sqref="A1:E1"/>
    </sheetView>
  </sheetViews>
  <sheetFormatPr defaultColWidth="9.00390625" defaultRowHeight="12.75"/>
  <cols>
    <col min="1" max="1" width="61.00390625" style="25" customWidth="1"/>
    <col min="2" max="2" width="13.140625" style="25" customWidth="1"/>
    <col min="3" max="3" width="12.7109375" style="25" customWidth="1"/>
    <col min="4" max="4" width="12.421875" style="25" customWidth="1"/>
    <col min="5" max="5" width="14.28125" style="25" customWidth="1"/>
    <col min="6" max="16384" width="9.00390625" style="25" customWidth="1"/>
  </cols>
  <sheetData>
    <row r="1" spans="1:5" ht="12.75">
      <c r="A1" s="391" t="s">
        <v>966</v>
      </c>
      <c r="B1" s="422"/>
      <c r="C1" s="422"/>
      <c r="D1" s="422"/>
      <c r="E1" s="392"/>
    </row>
    <row r="3" spans="1:5" ht="13.5">
      <c r="A3" s="421" t="s">
        <v>104</v>
      </c>
      <c r="B3" s="421"/>
      <c r="C3" s="421"/>
      <c r="D3" s="422"/>
      <c r="E3" s="422"/>
    </row>
    <row r="4" spans="2:5" ht="13.5" thickBot="1">
      <c r="B4" s="26"/>
      <c r="C4" s="26"/>
      <c r="E4" s="198" t="s">
        <v>166</v>
      </c>
    </row>
    <row r="5" spans="1:5" ht="53.25" thickBot="1">
      <c r="A5" s="27" t="s">
        <v>105</v>
      </c>
      <c r="B5" s="28" t="s">
        <v>167</v>
      </c>
      <c r="C5" s="28" t="s">
        <v>168</v>
      </c>
      <c r="D5" s="28" t="s">
        <v>226</v>
      </c>
      <c r="E5" s="28" t="s">
        <v>264</v>
      </c>
    </row>
    <row r="6" spans="1:5" ht="12.75">
      <c r="A6" s="419" t="s">
        <v>106</v>
      </c>
      <c r="B6" s="420"/>
      <c r="C6" s="107"/>
      <c r="D6" s="191"/>
      <c r="E6" s="194"/>
    </row>
    <row r="7" spans="1:5" ht="12.75">
      <c r="A7" s="29" t="s">
        <v>107</v>
      </c>
      <c r="B7" s="30">
        <v>6000</v>
      </c>
      <c r="C7" s="108">
        <v>0</v>
      </c>
      <c r="D7" s="192">
        <v>0</v>
      </c>
      <c r="E7" s="195"/>
    </row>
    <row r="8" spans="1:5" ht="12.75">
      <c r="A8" s="29" t="s">
        <v>258</v>
      </c>
      <c r="B8" s="30">
        <v>3000</v>
      </c>
      <c r="C8" s="108">
        <v>3000</v>
      </c>
      <c r="D8" s="192">
        <v>0</v>
      </c>
      <c r="E8" s="195"/>
    </row>
    <row r="9" spans="1:5" ht="12.75">
      <c r="A9" s="29" t="s">
        <v>108</v>
      </c>
      <c r="B9" s="30">
        <v>28000</v>
      </c>
      <c r="C9" s="108">
        <v>38312</v>
      </c>
      <c r="D9" s="192">
        <v>38312</v>
      </c>
      <c r="E9" s="195"/>
    </row>
    <row r="10" spans="1:5" ht="12.75">
      <c r="A10" s="29" t="s">
        <v>109</v>
      </c>
      <c r="B10" s="30">
        <v>7551</v>
      </c>
      <c r="C10" s="108">
        <v>7551</v>
      </c>
      <c r="D10" s="192">
        <v>184</v>
      </c>
      <c r="E10" s="195"/>
    </row>
    <row r="11" spans="1:5" ht="12.75">
      <c r="A11" s="29" t="s">
        <v>110</v>
      </c>
      <c r="B11" s="30">
        <v>56207</v>
      </c>
      <c r="C11" s="108">
        <v>56207</v>
      </c>
      <c r="D11" s="192">
        <v>49806</v>
      </c>
      <c r="E11" s="195"/>
    </row>
    <row r="12" spans="1:5" ht="12.75">
      <c r="A12" s="29" t="s">
        <v>111</v>
      </c>
      <c r="B12" s="30">
        <v>8611</v>
      </c>
      <c r="C12" s="108">
        <v>8942</v>
      </c>
      <c r="D12" s="192">
        <v>8942</v>
      </c>
      <c r="E12" s="195"/>
    </row>
    <row r="13" spans="1:5" ht="26.25">
      <c r="A13" s="31" t="s">
        <v>112</v>
      </c>
      <c r="B13" s="32">
        <v>17640</v>
      </c>
      <c r="C13" s="109">
        <v>0</v>
      </c>
      <c r="D13" s="192">
        <v>0</v>
      </c>
      <c r="E13" s="195"/>
    </row>
    <row r="14" spans="1:5" ht="12.75">
      <c r="A14" s="31" t="s">
        <v>169</v>
      </c>
      <c r="B14" s="32">
        <v>0</v>
      </c>
      <c r="C14" s="109">
        <v>9900</v>
      </c>
      <c r="D14" s="192">
        <v>0</v>
      </c>
      <c r="E14" s="195"/>
    </row>
    <row r="15" spans="1:5" ht="12.75">
      <c r="A15" s="31" t="s">
        <v>262</v>
      </c>
      <c r="B15" s="32">
        <v>0</v>
      </c>
      <c r="C15" s="109">
        <v>575399</v>
      </c>
      <c r="D15" s="192">
        <v>524685</v>
      </c>
      <c r="E15" s="195">
        <v>42499</v>
      </c>
    </row>
    <row r="16" spans="1:5" ht="12.75">
      <c r="A16" s="31" t="s">
        <v>261</v>
      </c>
      <c r="B16" s="32"/>
      <c r="C16" s="109">
        <v>1227</v>
      </c>
      <c r="D16" s="192">
        <v>1227</v>
      </c>
      <c r="E16" s="195"/>
    </row>
    <row r="17" spans="1:5" ht="12.75">
      <c r="A17" s="31" t="s">
        <v>202</v>
      </c>
      <c r="B17" s="32">
        <v>0</v>
      </c>
      <c r="C17" s="109">
        <v>116</v>
      </c>
      <c r="D17" s="192">
        <v>116</v>
      </c>
      <c r="E17" s="195"/>
    </row>
    <row r="18" spans="1:5" ht="12.75">
      <c r="A18" s="31" t="s">
        <v>257</v>
      </c>
      <c r="B18" s="32">
        <v>0</v>
      </c>
      <c r="C18" s="109">
        <v>1500</v>
      </c>
      <c r="D18" s="192">
        <v>1500</v>
      </c>
      <c r="E18" s="195"/>
    </row>
    <row r="19" spans="1:5" ht="12.75">
      <c r="A19" s="31" t="s">
        <v>260</v>
      </c>
      <c r="B19" s="32"/>
      <c r="C19" s="109">
        <v>900</v>
      </c>
      <c r="D19" s="192">
        <v>900</v>
      </c>
      <c r="E19" s="195"/>
    </row>
    <row r="20" spans="1:5" ht="12.75">
      <c r="A20" s="31" t="s">
        <v>263</v>
      </c>
      <c r="B20" s="32"/>
      <c r="C20" s="109">
        <v>7</v>
      </c>
      <c r="D20" s="192">
        <v>7</v>
      </c>
      <c r="E20" s="195">
        <v>0</v>
      </c>
    </row>
    <row r="21" spans="1:5" ht="12.75">
      <c r="A21" s="33" t="s">
        <v>113</v>
      </c>
      <c r="B21" s="34">
        <f>SUM(B7:B20)</f>
        <v>127009</v>
      </c>
      <c r="C21" s="34">
        <f>SUM(C7:C20)</f>
        <v>703061</v>
      </c>
      <c r="D21" s="193">
        <f>SUM(D7:D20)</f>
        <v>625679</v>
      </c>
      <c r="E21" s="34">
        <f>SUM(E7:E20)</f>
        <v>42499</v>
      </c>
    </row>
    <row r="22" spans="1:5" ht="12.75">
      <c r="A22" s="33"/>
      <c r="B22" s="35"/>
      <c r="C22" s="110"/>
      <c r="D22" s="192"/>
      <c r="E22" s="195"/>
    </row>
    <row r="23" spans="1:5" ht="12.75">
      <c r="A23" s="33"/>
      <c r="B23" s="35"/>
      <c r="C23" s="110"/>
      <c r="D23" s="192"/>
      <c r="E23" s="195"/>
    </row>
    <row r="24" spans="1:5" ht="12.75">
      <c r="A24" s="36" t="s">
        <v>114</v>
      </c>
      <c r="B24" s="37">
        <v>100000</v>
      </c>
      <c r="C24" s="111">
        <v>82365</v>
      </c>
      <c r="D24" s="192">
        <v>0</v>
      </c>
      <c r="E24" s="195"/>
    </row>
    <row r="25" spans="1:5" ht="26.25">
      <c r="A25" s="31" t="s">
        <v>112</v>
      </c>
      <c r="B25" s="37">
        <v>0</v>
      </c>
      <c r="C25" s="111">
        <v>57262</v>
      </c>
      <c r="D25" s="192">
        <v>21862</v>
      </c>
      <c r="E25" s="195"/>
    </row>
    <row r="26" spans="1:5" ht="12.75">
      <c r="A26" s="38" t="s">
        <v>115</v>
      </c>
      <c r="B26" s="37">
        <v>69531</v>
      </c>
      <c r="C26" s="111">
        <v>69531</v>
      </c>
      <c r="D26" s="192">
        <v>69530</v>
      </c>
      <c r="E26" s="195"/>
    </row>
    <row r="27" spans="1:5" ht="12.75">
      <c r="A27" s="39" t="s">
        <v>116</v>
      </c>
      <c r="B27" s="40">
        <f>SUM(B24:B26)</f>
        <v>169531</v>
      </c>
      <c r="C27" s="112">
        <f>SUM(C24:C26)</f>
        <v>209158</v>
      </c>
      <c r="D27" s="112">
        <f>SUM(D24:D26)</f>
        <v>91392</v>
      </c>
      <c r="E27" s="112">
        <f>SUM(E24:E26)</f>
        <v>0</v>
      </c>
    </row>
    <row r="28" spans="1:5" ht="12.75">
      <c r="A28" s="39"/>
      <c r="B28" s="40"/>
      <c r="C28" s="112"/>
      <c r="D28" s="192"/>
      <c r="E28" s="195"/>
    </row>
    <row r="29" spans="1:5" ht="12.75">
      <c r="A29" s="39"/>
      <c r="B29" s="40"/>
      <c r="C29" s="112"/>
      <c r="D29" s="192"/>
      <c r="E29" s="195"/>
    </row>
    <row r="30" spans="1:5" ht="12.75">
      <c r="A30" s="41" t="s">
        <v>117</v>
      </c>
      <c r="B30" s="42"/>
      <c r="C30" s="113"/>
      <c r="D30" s="192"/>
      <c r="E30" s="195"/>
    </row>
    <row r="31" spans="1:5" ht="12.75">
      <c r="A31" s="43" t="s">
        <v>118</v>
      </c>
      <c r="B31" s="44">
        <v>16160</v>
      </c>
      <c r="C31" s="199">
        <v>16160</v>
      </c>
      <c r="D31" s="46">
        <v>0</v>
      </c>
      <c r="E31" s="203"/>
    </row>
    <row r="32" spans="1:5" ht="12.75">
      <c r="A32" s="43" t="s">
        <v>119</v>
      </c>
      <c r="B32" s="44">
        <v>14100</v>
      </c>
      <c r="C32" s="199">
        <v>0</v>
      </c>
      <c r="D32" s="46">
        <v>0</v>
      </c>
      <c r="E32" s="203"/>
    </row>
    <row r="33" spans="1:5" ht="12.75">
      <c r="A33" s="43" t="s">
        <v>120</v>
      </c>
      <c r="B33" s="44">
        <v>5016</v>
      </c>
      <c r="C33" s="199">
        <v>0</v>
      </c>
      <c r="D33" s="46">
        <v>0</v>
      </c>
      <c r="E33" s="203"/>
    </row>
    <row r="34" spans="1:5" ht="12.75">
      <c r="A34" s="43" t="s">
        <v>121</v>
      </c>
      <c r="B34" s="44">
        <v>735</v>
      </c>
      <c r="C34" s="199">
        <v>735</v>
      </c>
      <c r="D34" s="46">
        <v>0</v>
      </c>
      <c r="E34" s="203"/>
    </row>
    <row r="35" spans="1:5" ht="12.75">
      <c r="A35" s="43" t="s">
        <v>122</v>
      </c>
      <c r="B35" s="44">
        <v>1750</v>
      </c>
      <c r="C35" s="199">
        <v>1750</v>
      </c>
      <c r="D35" s="46">
        <v>0</v>
      </c>
      <c r="E35" s="203"/>
    </row>
    <row r="36" spans="1:5" ht="12.75">
      <c r="A36" s="43" t="s">
        <v>123</v>
      </c>
      <c r="B36" s="44">
        <v>60000</v>
      </c>
      <c r="C36" s="199">
        <v>60000</v>
      </c>
      <c r="D36" s="46">
        <v>0</v>
      </c>
      <c r="E36" s="203"/>
    </row>
    <row r="37" spans="1:5" ht="12.75">
      <c r="A37" s="43" t="s">
        <v>124</v>
      </c>
      <c r="B37" s="44">
        <v>3346</v>
      </c>
      <c r="C37" s="199">
        <v>3346</v>
      </c>
      <c r="D37" s="46">
        <v>0</v>
      </c>
      <c r="E37" s="203"/>
    </row>
    <row r="38" spans="1:5" ht="12.75">
      <c r="A38" s="43" t="s">
        <v>193</v>
      </c>
      <c r="B38" s="44">
        <v>20000</v>
      </c>
      <c r="C38" s="199">
        <v>2428</v>
      </c>
      <c r="D38" s="46">
        <v>0</v>
      </c>
      <c r="E38" s="203"/>
    </row>
    <row r="39" spans="1:5" ht="12.75">
      <c r="A39" s="45" t="s">
        <v>18</v>
      </c>
      <c r="B39" s="40">
        <f>SUM(B31:B38)</f>
        <v>121107</v>
      </c>
      <c r="C39" s="200">
        <f>SUM(C31:C38)</f>
        <v>84419</v>
      </c>
      <c r="D39" s="202">
        <f>SUM(D31:D38)</f>
        <v>0</v>
      </c>
      <c r="E39" s="201">
        <f>SUM(E31:E38)</f>
        <v>0</v>
      </c>
    </row>
    <row r="40" spans="1:5" ht="12.75">
      <c r="A40" s="39"/>
      <c r="B40" s="40"/>
      <c r="C40" s="112"/>
      <c r="D40" s="192"/>
      <c r="E40" s="195"/>
    </row>
    <row r="41" spans="1:5" ht="12.75">
      <c r="A41" s="45" t="s">
        <v>191</v>
      </c>
      <c r="B41" s="44"/>
      <c r="C41" s="114"/>
      <c r="D41" s="192"/>
      <c r="E41" s="195"/>
    </row>
    <row r="42" spans="1:5" ht="12.75">
      <c r="A42" s="46" t="s">
        <v>125</v>
      </c>
      <c r="B42" s="44">
        <v>3807</v>
      </c>
      <c r="C42" s="114">
        <v>3807</v>
      </c>
      <c r="D42" s="192">
        <v>3807</v>
      </c>
      <c r="E42" s="195"/>
    </row>
    <row r="43" spans="1:5" ht="12.75">
      <c r="A43" s="46" t="s">
        <v>126</v>
      </c>
      <c r="B43" s="44">
        <v>1000</v>
      </c>
      <c r="C43" s="114">
        <v>1000</v>
      </c>
      <c r="D43" s="192">
        <v>800</v>
      </c>
      <c r="E43" s="195"/>
    </row>
    <row r="44" spans="1:5" ht="12.75">
      <c r="A44" s="46" t="s">
        <v>127</v>
      </c>
      <c r="B44" s="44">
        <v>10092</v>
      </c>
      <c r="C44" s="114">
        <v>1190</v>
      </c>
      <c r="D44" s="192">
        <v>1189</v>
      </c>
      <c r="E44" s="195"/>
    </row>
    <row r="45" spans="1:5" ht="12.75">
      <c r="A45" s="43" t="s">
        <v>128</v>
      </c>
      <c r="B45" s="44">
        <v>466</v>
      </c>
      <c r="C45" s="114">
        <v>466</v>
      </c>
      <c r="D45" s="192">
        <v>0</v>
      </c>
      <c r="E45" s="195"/>
    </row>
    <row r="46" spans="1:5" ht="12.75">
      <c r="A46" s="43" t="s">
        <v>266</v>
      </c>
      <c r="B46" s="44">
        <v>0</v>
      </c>
      <c r="C46" s="114">
        <v>2936</v>
      </c>
      <c r="D46" s="192">
        <v>2931</v>
      </c>
      <c r="E46" s="195"/>
    </row>
    <row r="47" spans="1:5" ht="12.75">
      <c r="A47" s="43" t="s">
        <v>189</v>
      </c>
      <c r="B47" s="44">
        <v>0</v>
      </c>
      <c r="C47" s="114">
        <v>20249</v>
      </c>
      <c r="D47" s="192">
        <v>0</v>
      </c>
      <c r="E47" s="195"/>
    </row>
    <row r="48" spans="1:5" ht="26.25">
      <c r="A48" s="196" t="s">
        <v>265</v>
      </c>
      <c r="B48" s="44">
        <v>0</v>
      </c>
      <c r="C48" s="114">
        <v>3920</v>
      </c>
      <c r="D48" s="192">
        <v>3920</v>
      </c>
      <c r="E48" s="195"/>
    </row>
    <row r="49" spans="1:5" ht="12.75">
      <c r="A49" s="196" t="s">
        <v>947</v>
      </c>
      <c r="B49" s="44">
        <v>0</v>
      </c>
      <c r="C49" s="114">
        <v>5046</v>
      </c>
      <c r="D49" s="192">
        <v>5046</v>
      </c>
      <c r="E49" s="195"/>
    </row>
    <row r="50" spans="1:5" ht="26.25">
      <c r="A50" s="196" t="s">
        <v>267</v>
      </c>
      <c r="B50" s="44"/>
      <c r="C50" s="114">
        <v>0</v>
      </c>
      <c r="D50" s="192">
        <v>623</v>
      </c>
      <c r="E50" s="195"/>
    </row>
    <row r="51" spans="1:5" ht="12.75">
      <c r="A51" s="39" t="s">
        <v>190</v>
      </c>
      <c r="B51" s="112">
        <f>SUM(B42:B50)</f>
        <v>15365</v>
      </c>
      <c r="C51" s="112">
        <f>SUM(C42:C50)</f>
        <v>38614</v>
      </c>
      <c r="D51" s="112">
        <f>SUM(D42:D50)</f>
        <v>18316</v>
      </c>
      <c r="E51" s="112">
        <f>SUM(E42:E48)</f>
        <v>0</v>
      </c>
    </row>
    <row r="52" spans="1:5" ht="12.75">
      <c r="A52" s="46"/>
      <c r="B52" s="47"/>
      <c r="C52" s="115"/>
      <c r="D52" s="192"/>
      <c r="E52" s="195"/>
    </row>
    <row r="53" spans="1:5" ht="12.75">
      <c r="A53" s="48" t="s">
        <v>129</v>
      </c>
      <c r="B53" s="44"/>
      <c r="C53" s="114"/>
      <c r="D53" s="192"/>
      <c r="E53" s="195"/>
    </row>
    <row r="54" spans="1:5" ht="12.75">
      <c r="A54" s="43" t="s">
        <v>130</v>
      </c>
      <c r="B54" s="44">
        <v>0</v>
      </c>
      <c r="C54" s="114">
        <v>0</v>
      </c>
      <c r="D54" s="192"/>
      <c r="E54" s="195"/>
    </row>
    <row r="55" spans="1:5" ht="12.75">
      <c r="A55" s="43" t="s">
        <v>131</v>
      </c>
      <c r="B55" s="44">
        <v>0</v>
      </c>
      <c r="C55" s="114">
        <v>0</v>
      </c>
      <c r="D55" s="192"/>
      <c r="E55" s="195"/>
    </row>
    <row r="56" spans="1:5" ht="12.75">
      <c r="A56" s="43" t="s">
        <v>132</v>
      </c>
      <c r="B56" s="44">
        <v>0</v>
      </c>
      <c r="C56" s="114">
        <v>0</v>
      </c>
      <c r="D56" s="192"/>
      <c r="E56" s="195"/>
    </row>
    <row r="57" spans="1:5" ht="12.75">
      <c r="A57" s="41" t="s">
        <v>133</v>
      </c>
      <c r="B57" s="40">
        <f>SUM(B54:B56)</f>
        <v>0</v>
      </c>
      <c r="C57" s="112">
        <f>SUM(C54:C56)</f>
        <v>0</v>
      </c>
      <c r="D57" s="192"/>
      <c r="E57" s="195"/>
    </row>
    <row r="58" spans="1:5" ht="12.75">
      <c r="A58" s="49" t="s">
        <v>134</v>
      </c>
      <c r="B58" s="50">
        <f>B21+B27+B39+B51+B57</f>
        <v>433012</v>
      </c>
      <c r="C58" s="50">
        <f>C21+C27+C39+C51+C57</f>
        <v>1035252</v>
      </c>
      <c r="D58" s="50">
        <f>D21+D27+D39+D51+D57</f>
        <v>735387</v>
      </c>
      <c r="E58" s="50">
        <f>E21+E27+E39+E51+E57</f>
        <v>42499</v>
      </c>
    </row>
    <row r="59" spans="1:5" ht="12.75">
      <c r="A59" s="45"/>
      <c r="B59" s="40"/>
      <c r="C59" s="112"/>
      <c r="D59" s="192"/>
      <c r="E59" s="195"/>
    </row>
    <row r="60" spans="1:5" ht="12.75">
      <c r="A60" s="45" t="s">
        <v>135</v>
      </c>
      <c r="B60" s="44"/>
      <c r="C60" s="114"/>
      <c r="D60" s="192"/>
      <c r="E60" s="195"/>
    </row>
    <row r="61" spans="1:5" ht="12.75">
      <c r="A61" s="46" t="s">
        <v>136</v>
      </c>
      <c r="B61" s="44">
        <v>0</v>
      </c>
      <c r="C61" s="114">
        <v>24638</v>
      </c>
      <c r="D61" s="192">
        <v>24638</v>
      </c>
      <c r="E61" s="195"/>
    </row>
    <row r="62" spans="1:5" ht="12.75">
      <c r="A62" s="46" t="s">
        <v>137</v>
      </c>
      <c r="B62" s="44">
        <v>0</v>
      </c>
      <c r="C62" s="114">
        <v>65815</v>
      </c>
      <c r="D62" s="192">
        <v>65815</v>
      </c>
      <c r="E62" s="195"/>
    </row>
    <row r="63" spans="1:5" ht="12.75">
      <c r="A63" s="46" t="s">
        <v>130</v>
      </c>
      <c r="B63" s="44">
        <v>0</v>
      </c>
      <c r="C63" s="114">
        <v>43993</v>
      </c>
      <c r="D63" s="192">
        <v>43993</v>
      </c>
      <c r="E63" s="195"/>
    </row>
    <row r="64" spans="1:5" ht="12.75">
      <c r="A64" s="41" t="s">
        <v>138</v>
      </c>
      <c r="B64" s="51">
        <f>SUM(B61:B63)</f>
        <v>0</v>
      </c>
      <c r="C64" s="116">
        <f>SUM(C61:C63)</f>
        <v>134446</v>
      </c>
      <c r="D64" s="116">
        <f>SUM(D61:D63)</f>
        <v>134446</v>
      </c>
      <c r="E64" s="116">
        <f>SUM(E61:E63)</f>
        <v>0</v>
      </c>
    </row>
    <row r="65" spans="1:5" ht="12.75">
      <c r="A65" s="52" t="s">
        <v>139</v>
      </c>
      <c r="B65" s="53">
        <f>'[2]2'!O10+'[2]2'!O9</f>
        <v>2495</v>
      </c>
      <c r="C65" s="117">
        <f>2!D37+2!H37</f>
        <v>52400</v>
      </c>
      <c r="D65" s="197">
        <f>2!D38+2!H38</f>
        <v>52241</v>
      </c>
      <c r="E65" s="204">
        <v>0</v>
      </c>
    </row>
    <row r="66" spans="1:5" ht="13.5" thickBot="1">
      <c r="A66" s="54" t="s">
        <v>268</v>
      </c>
      <c r="B66" s="55">
        <f>B58+B65+B64</f>
        <v>435507</v>
      </c>
      <c r="C66" s="55">
        <f>C58+C65+C64</f>
        <v>1222098</v>
      </c>
      <c r="D66" s="55">
        <f>D58+D65+D64</f>
        <v>922074</v>
      </c>
      <c r="E66" s="55">
        <f>E58+E65+E64</f>
        <v>42499</v>
      </c>
    </row>
  </sheetData>
  <sheetProtection/>
  <mergeCells count="3">
    <mergeCell ref="A6:B6"/>
    <mergeCell ref="A3:E3"/>
    <mergeCell ref="A1:E1"/>
  </mergeCells>
  <printOptions/>
  <pageMargins left="0.1968503937007874" right="0.1968503937007874" top="0.3937007874015748" bottom="0.3937007874015748" header="0.5118110236220472" footer="0.5118110236220472"/>
  <pageSetup fitToHeight="0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8.8515625" style="350" bestFit="1" customWidth="1"/>
    <col min="2" max="2" width="24.00390625" style="350" customWidth="1"/>
    <col min="3" max="3" width="11.140625" style="350" customWidth="1"/>
    <col min="4" max="4" width="2.421875" style="350" customWidth="1"/>
    <col min="5" max="5" width="6.140625" style="350" customWidth="1"/>
    <col min="6" max="6" width="8.421875" style="350" customWidth="1"/>
    <col min="7" max="16384" width="9.00390625" style="350" customWidth="1"/>
  </cols>
  <sheetData>
    <row r="1" spans="1:12" ht="24.75" customHeight="1">
      <c r="A1" s="470" t="s">
        <v>967</v>
      </c>
      <c r="B1" s="470"/>
      <c r="C1" s="470"/>
      <c r="D1" s="470"/>
      <c r="E1" s="470"/>
      <c r="F1" s="470"/>
      <c r="G1" s="349"/>
      <c r="H1" s="349"/>
      <c r="I1" s="349"/>
      <c r="J1" s="349"/>
      <c r="K1" s="349"/>
      <c r="L1" s="349"/>
    </row>
    <row r="2" spans="1:12" ht="12.75">
      <c r="A2" s="391"/>
      <c r="B2" s="422"/>
      <c r="C2" s="422"/>
      <c r="D2" s="422"/>
      <c r="E2" s="422"/>
      <c r="F2" s="422"/>
      <c r="G2" s="349"/>
      <c r="H2" s="349"/>
      <c r="I2" s="349"/>
      <c r="J2" s="349"/>
      <c r="K2" s="349"/>
      <c r="L2" s="349"/>
    </row>
    <row r="3" spans="1:12" ht="12.75">
      <c r="A3" s="218"/>
      <c r="B3" s="166"/>
      <c r="C3" s="166"/>
      <c r="D3" s="166"/>
      <c r="E3" s="166"/>
      <c r="F3" s="166"/>
      <c r="G3" s="349"/>
      <c r="H3" s="349"/>
      <c r="I3" s="349"/>
      <c r="J3" s="349"/>
      <c r="K3" s="349"/>
      <c r="L3" s="349"/>
    </row>
    <row r="4" spans="1:12" ht="11.25">
      <c r="A4" s="471" t="s">
        <v>897</v>
      </c>
      <c r="B4" s="471"/>
      <c r="C4" s="471"/>
      <c r="D4" s="471"/>
      <c r="E4" s="471"/>
      <c r="F4" s="471"/>
      <c r="G4" s="349"/>
      <c r="H4" s="349"/>
      <c r="I4" s="349"/>
      <c r="J4" s="349"/>
      <c r="K4" s="349"/>
      <c r="L4" s="349"/>
    </row>
    <row r="5" spans="2:12" ht="12">
      <c r="B5" s="349"/>
      <c r="C5" s="349"/>
      <c r="D5" s="472" t="s">
        <v>668</v>
      </c>
      <c r="E5" s="472"/>
      <c r="F5" s="472"/>
      <c r="G5" s="349"/>
      <c r="H5" s="349"/>
      <c r="I5" s="349"/>
      <c r="J5" s="349"/>
      <c r="K5" s="349"/>
      <c r="L5" s="349"/>
    </row>
    <row r="6" spans="1:12" ht="18" customHeight="1">
      <c r="A6" s="473" t="s">
        <v>898</v>
      </c>
      <c r="B6" s="475" t="s">
        <v>105</v>
      </c>
      <c r="C6" s="477" t="s">
        <v>899</v>
      </c>
      <c r="D6" s="478"/>
      <c r="E6" s="477" t="s">
        <v>226</v>
      </c>
      <c r="F6" s="478"/>
      <c r="G6" s="349"/>
      <c r="H6" s="349"/>
      <c r="I6" s="349"/>
      <c r="J6" s="349"/>
      <c r="K6" s="349"/>
      <c r="L6" s="349"/>
    </row>
    <row r="7" spans="1:12" ht="11.25">
      <c r="A7" s="474"/>
      <c r="B7" s="476"/>
      <c r="C7" s="479"/>
      <c r="D7" s="480"/>
      <c r="E7" s="479"/>
      <c r="F7" s="480"/>
      <c r="G7" s="349"/>
      <c r="H7" s="349"/>
      <c r="I7" s="349"/>
      <c r="J7" s="349"/>
      <c r="K7" s="349"/>
      <c r="L7" s="349"/>
    </row>
    <row r="8" spans="1:12" ht="17.25" customHeight="1">
      <c r="A8" s="351" t="s">
        <v>900</v>
      </c>
      <c r="B8" s="352"/>
      <c r="C8" s="427"/>
      <c r="D8" s="464"/>
      <c r="E8" s="427"/>
      <c r="F8" s="464"/>
      <c r="G8" s="349"/>
      <c r="H8" s="349"/>
      <c r="I8" s="349"/>
      <c r="J8" s="349"/>
      <c r="K8" s="349"/>
      <c r="L8" s="349"/>
    </row>
    <row r="9" spans="1:12" ht="17.25" customHeight="1">
      <c r="A9" s="353"/>
      <c r="B9" s="354" t="s">
        <v>933</v>
      </c>
      <c r="C9" s="468">
        <v>161</v>
      </c>
      <c r="D9" s="469"/>
      <c r="E9" s="427">
        <v>161</v>
      </c>
      <c r="F9" s="428"/>
      <c r="G9" s="349"/>
      <c r="H9" s="349"/>
      <c r="I9" s="349"/>
      <c r="J9" s="349"/>
      <c r="K9" s="349"/>
      <c r="L9" s="349"/>
    </row>
    <row r="10" spans="1:12" ht="36">
      <c r="A10" s="353"/>
      <c r="B10" s="386" t="s">
        <v>934</v>
      </c>
      <c r="C10" s="423">
        <v>1384</v>
      </c>
      <c r="D10" s="424"/>
      <c r="E10" s="427">
        <v>478</v>
      </c>
      <c r="F10" s="428"/>
      <c r="G10" s="349"/>
      <c r="H10" s="349"/>
      <c r="I10" s="349"/>
      <c r="J10" s="349"/>
      <c r="K10" s="349"/>
      <c r="L10" s="349"/>
    </row>
    <row r="11" spans="1:12" ht="17.25" customHeight="1">
      <c r="A11" s="353"/>
      <c r="B11" s="354" t="s">
        <v>935</v>
      </c>
      <c r="C11" s="423">
        <v>101</v>
      </c>
      <c r="D11" s="424"/>
      <c r="E11" s="427">
        <v>101</v>
      </c>
      <c r="F11" s="428"/>
      <c r="G11" s="349"/>
      <c r="H11" s="349"/>
      <c r="I11" s="349"/>
      <c r="J11" s="349"/>
      <c r="K11" s="349"/>
      <c r="L11" s="349"/>
    </row>
    <row r="12" spans="1:12" ht="17.25" customHeight="1">
      <c r="A12" s="353"/>
      <c r="B12" s="354" t="s">
        <v>936</v>
      </c>
      <c r="C12" s="423">
        <v>745</v>
      </c>
      <c r="D12" s="424"/>
      <c r="E12" s="427">
        <v>745</v>
      </c>
      <c r="F12" s="428"/>
      <c r="G12" s="349"/>
      <c r="H12" s="349"/>
      <c r="I12" s="349"/>
      <c r="J12" s="349"/>
      <c r="K12" s="349"/>
      <c r="L12" s="349"/>
    </row>
    <row r="13" spans="1:12" ht="17.25" customHeight="1">
      <c r="A13" s="353"/>
      <c r="B13" s="387" t="s">
        <v>937</v>
      </c>
      <c r="C13" s="423">
        <v>278</v>
      </c>
      <c r="D13" s="424"/>
      <c r="E13" s="427">
        <v>109</v>
      </c>
      <c r="F13" s="428"/>
      <c r="G13" s="349"/>
      <c r="H13" s="349"/>
      <c r="I13" s="349"/>
      <c r="J13" s="349"/>
      <c r="K13" s="349"/>
      <c r="L13" s="349"/>
    </row>
    <row r="14" spans="1:12" ht="17.25" customHeight="1">
      <c r="A14" s="353" t="s">
        <v>938</v>
      </c>
      <c r="B14" s="387" t="s">
        <v>939</v>
      </c>
      <c r="C14" s="423">
        <v>212</v>
      </c>
      <c r="D14" s="424"/>
      <c r="E14" s="427">
        <v>990</v>
      </c>
      <c r="F14" s="428"/>
      <c r="G14" s="349"/>
      <c r="H14" s="349"/>
      <c r="I14" s="349"/>
      <c r="J14" s="349"/>
      <c r="K14" s="349"/>
      <c r="L14" s="349"/>
    </row>
    <row r="15" spans="1:12" ht="36">
      <c r="A15" s="353" t="s">
        <v>940</v>
      </c>
      <c r="B15" s="388" t="s">
        <v>941</v>
      </c>
      <c r="C15" s="423">
        <v>1719</v>
      </c>
      <c r="D15" s="424"/>
      <c r="E15" s="427">
        <v>2016</v>
      </c>
      <c r="F15" s="428"/>
      <c r="G15" s="349"/>
      <c r="H15" s="349"/>
      <c r="I15" s="349"/>
      <c r="J15" s="349"/>
      <c r="K15" s="349"/>
      <c r="L15" s="349"/>
    </row>
    <row r="16" spans="1:17" ht="17.25" customHeight="1">
      <c r="A16" s="353"/>
      <c r="B16" s="354"/>
      <c r="C16" s="425"/>
      <c r="D16" s="426"/>
      <c r="E16" s="427"/>
      <c r="F16" s="428"/>
      <c r="G16" s="349"/>
      <c r="H16" s="349"/>
      <c r="I16" s="349"/>
      <c r="J16" s="349"/>
      <c r="K16" s="349"/>
      <c r="L16" s="349"/>
      <c r="M16" s="391"/>
      <c r="N16" s="422"/>
      <c r="O16" s="422"/>
      <c r="P16" s="422"/>
      <c r="Q16" s="392"/>
    </row>
    <row r="17" spans="1:12" ht="17.25" customHeight="1">
      <c r="A17" s="355" t="s">
        <v>901</v>
      </c>
      <c r="B17" s="354"/>
      <c r="C17" s="465">
        <f>SUM(C9:C16)</f>
        <v>4600</v>
      </c>
      <c r="D17" s="466"/>
      <c r="E17" s="465">
        <f>SUM(E9:F16)</f>
        <v>4600</v>
      </c>
      <c r="F17" s="466"/>
      <c r="G17" s="349"/>
      <c r="H17" s="349"/>
      <c r="I17" s="349"/>
      <c r="J17" s="349"/>
      <c r="K17" s="349"/>
      <c r="L17" s="349"/>
    </row>
    <row r="18" spans="1:12" ht="12">
      <c r="A18" s="356"/>
      <c r="B18" s="357"/>
      <c r="C18" s="452"/>
      <c r="D18" s="453"/>
      <c r="E18" s="467"/>
      <c r="F18" s="460"/>
      <c r="G18" s="349"/>
      <c r="H18" s="349"/>
      <c r="I18" s="349"/>
      <c r="J18" s="349"/>
      <c r="K18" s="349"/>
      <c r="L18" s="349"/>
    </row>
    <row r="19" spans="1:12" s="359" customFormat="1" ht="17.25" customHeight="1">
      <c r="A19" s="433"/>
      <c r="B19" s="434"/>
      <c r="C19" s="457"/>
      <c r="D19" s="458"/>
      <c r="E19" s="457"/>
      <c r="F19" s="458"/>
      <c r="G19" s="358"/>
      <c r="H19" s="358"/>
      <c r="I19" s="358"/>
      <c r="J19" s="358"/>
      <c r="K19" s="358"/>
      <c r="L19" s="358"/>
    </row>
    <row r="20" spans="1:12" ht="17.25" customHeight="1">
      <c r="A20" s="360" t="s">
        <v>902</v>
      </c>
      <c r="B20" s="361"/>
      <c r="C20" s="450"/>
      <c r="D20" s="451"/>
      <c r="E20" s="450"/>
      <c r="F20" s="451"/>
      <c r="G20" s="349"/>
      <c r="H20" s="349"/>
      <c r="I20" s="349"/>
      <c r="J20" s="349"/>
      <c r="K20" s="349"/>
      <c r="L20" s="349"/>
    </row>
    <row r="21" spans="1:12" ht="17.25" customHeight="1">
      <c r="A21" s="360"/>
      <c r="B21" s="361" t="s">
        <v>942</v>
      </c>
      <c r="C21" s="447">
        <v>304</v>
      </c>
      <c r="D21" s="461"/>
      <c r="E21" s="447">
        <v>303</v>
      </c>
      <c r="F21" s="461"/>
      <c r="G21" s="349"/>
      <c r="H21" s="349"/>
      <c r="I21" s="349"/>
      <c r="J21" s="349"/>
      <c r="K21" s="349"/>
      <c r="L21" s="349"/>
    </row>
    <row r="22" spans="1:12" ht="17.25" customHeight="1">
      <c r="A22" s="360"/>
      <c r="B22" s="387" t="s">
        <v>937</v>
      </c>
      <c r="C22" s="462">
        <v>18</v>
      </c>
      <c r="D22" s="463"/>
      <c r="E22" s="462">
        <v>17</v>
      </c>
      <c r="F22" s="463"/>
      <c r="G22" s="349"/>
      <c r="H22" s="349"/>
      <c r="I22" s="349"/>
      <c r="J22" s="349"/>
      <c r="K22" s="349"/>
      <c r="L22" s="349"/>
    </row>
    <row r="23" spans="1:12" ht="17.25" customHeight="1">
      <c r="A23" s="360"/>
      <c r="B23" s="361"/>
      <c r="C23" s="459"/>
      <c r="D23" s="460"/>
      <c r="E23" s="459"/>
      <c r="F23" s="460"/>
      <c r="G23" s="349"/>
      <c r="H23" s="349"/>
      <c r="I23" s="349"/>
      <c r="J23" s="349"/>
      <c r="K23" s="349"/>
      <c r="L23" s="349"/>
    </row>
    <row r="24" spans="1:12" s="359" customFormat="1" ht="17.25" customHeight="1">
      <c r="A24" s="433" t="s">
        <v>903</v>
      </c>
      <c r="B24" s="434"/>
      <c r="C24" s="435">
        <v>322</v>
      </c>
      <c r="D24" s="436"/>
      <c r="E24" s="435">
        <v>320</v>
      </c>
      <c r="F24" s="436"/>
      <c r="G24" s="358"/>
      <c r="H24" s="358"/>
      <c r="I24" s="358"/>
      <c r="J24" s="358"/>
      <c r="K24" s="358"/>
      <c r="L24" s="358"/>
    </row>
    <row r="25" spans="1:12" ht="17.25" customHeight="1">
      <c r="A25" s="360" t="s">
        <v>904</v>
      </c>
      <c r="B25" s="361"/>
      <c r="C25" s="450"/>
      <c r="D25" s="451"/>
      <c r="E25" s="450"/>
      <c r="F25" s="451"/>
      <c r="G25" s="349"/>
      <c r="H25" s="349"/>
      <c r="I25" s="349"/>
      <c r="J25" s="349"/>
      <c r="K25" s="349"/>
      <c r="L25" s="349"/>
    </row>
    <row r="26" spans="1:12" ht="17.25" customHeight="1">
      <c r="A26" s="360"/>
      <c r="B26" s="361" t="s">
        <v>943</v>
      </c>
      <c r="C26" s="454">
        <v>276</v>
      </c>
      <c r="D26" s="455"/>
      <c r="E26" s="454">
        <v>276</v>
      </c>
      <c r="F26" s="456"/>
      <c r="G26" s="349"/>
      <c r="H26" s="349"/>
      <c r="I26" s="349"/>
      <c r="J26" s="349"/>
      <c r="K26" s="349"/>
      <c r="L26" s="349"/>
    </row>
    <row r="27" spans="1:12" ht="17.25" customHeight="1">
      <c r="A27" s="360"/>
      <c r="B27" s="361" t="s">
        <v>937</v>
      </c>
      <c r="C27" s="452">
        <v>75</v>
      </c>
      <c r="D27" s="453"/>
      <c r="E27" s="452">
        <v>75</v>
      </c>
      <c r="F27" s="453"/>
      <c r="G27" s="349"/>
      <c r="H27" s="349"/>
      <c r="I27" s="349"/>
      <c r="J27" s="349"/>
      <c r="K27" s="349"/>
      <c r="L27" s="349"/>
    </row>
    <row r="28" spans="1:12" s="359" customFormat="1" ht="17.25" customHeight="1">
      <c r="A28" s="433" t="s">
        <v>903</v>
      </c>
      <c r="B28" s="434"/>
      <c r="C28" s="435">
        <f>SUM(C26:D27)</f>
        <v>351</v>
      </c>
      <c r="D28" s="436"/>
      <c r="E28" s="435">
        <f>SUM(E26:F27)</f>
        <v>351</v>
      </c>
      <c r="F28" s="436"/>
      <c r="G28" s="358"/>
      <c r="H28" s="358"/>
      <c r="I28" s="358"/>
      <c r="J28" s="358"/>
      <c r="K28" s="358"/>
      <c r="L28" s="358"/>
    </row>
    <row r="29" spans="1:12" ht="17.25" customHeight="1">
      <c r="A29" s="441" t="s">
        <v>905</v>
      </c>
      <c r="B29" s="443"/>
      <c r="C29" s="448">
        <f>C17+C24+C28</f>
        <v>5273</v>
      </c>
      <c r="D29" s="449"/>
      <c r="E29" s="448">
        <f>E17+E24+E28</f>
        <v>5271</v>
      </c>
      <c r="F29" s="449"/>
      <c r="G29" s="349"/>
      <c r="H29" s="349"/>
      <c r="I29" s="349"/>
      <c r="J29" s="349"/>
      <c r="K29" s="349"/>
      <c r="L29" s="349"/>
    </row>
    <row r="30" spans="1:12" ht="17.25" customHeight="1">
      <c r="A30" s="438"/>
      <c r="B30" s="439"/>
      <c r="C30" s="439"/>
      <c r="D30" s="439"/>
      <c r="E30" s="439"/>
      <c r="F30" s="440"/>
      <c r="G30" s="349"/>
      <c r="H30" s="349"/>
      <c r="I30" s="349"/>
      <c r="J30" s="349"/>
      <c r="K30" s="349"/>
      <c r="L30" s="349"/>
    </row>
    <row r="31" spans="1:12" ht="17.25" customHeight="1">
      <c r="A31" s="441"/>
      <c r="B31" s="442"/>
      <c r="C31" s="442"/>
      <c r="D31" s="442"/>
      <c r="E31" s="442"/>
      <c r="F31" s="443"/>
      <c r="G31" s="349"/>
      <c r="H31" s="349"/>
      <c r="I31" s="349"/>
      <c r="J31" s="349"/>
      <c r="K31" s="349"/>
      <c r="L31" s="349"/>
    </row>
    <row r="32" spans="1:12" ht="17.25" customHeight="1">
      <c r="A32" s="362" t="s">
        <v>906</v>
      </c>
      <c r="B32" s="444"/>
      <c r="C32" s="445"/>
      <c r="D32" s="445"/>
      <c r="E32" s="445"/>
      <c r="F32" s="446"/>
      <c r="G32" s="349"/>
      <c r="H32" s="349"/>
      <c r="I32" s="349"/>
      <c r="J32" s="349"/>
      <c r="K32" s="349"/>
      <c r="L32" s="349"/>
    </row>
    <row r="33" spans="1:12" ht="17.25" customHeight="1">
      <c r="A33" s="362"/>
      <c r="B33" s="383"/>
      <c r="C33" s="381"/>
      <c r="D33" s="381"/>
      <c r="E33" s="381"/>
      <c r="F33" s="384"/>
      <c r="G33" s="349"/>
      <c r="H33" s="349"/>
      <c r="I33" s="349"/>
      <c r="J33" s="349"/>
      <c r="K33" s="349"/>
      <c r="L33" s="349"/>
    </row>
    <row r="34" spans="1:12" ht="17.25" customHeight="1">
      <c r="A34" s="362"/>
      <c r="B34" s="383"/>
      <c r="C34" s="381"/>
      <c r="D34" s="381"/>
      <c r="E34" s="381"/>
      <c r="F34" s="384"/>
      <c r="G34" s="349"/>
      <c r="H34" s="349"/>
      <c r="I34" s="349"/>
      <c r="J34" s="349"/>
      <c r="K34" s="349"/>
      <c r="L34" s="349"/>
    </row>
    <row r="35" spans="1:12" ht="17.25" customHeight="1">
      <c r="A35" s="363"/>
      <c r="B35" s="364"/>
      <c r="C35" s="447"/>
      <c r="D35" s="447"/>
      <c r="E35" s="447"/>
      <c r="F35" s="447"/>
      <c r="G35" s="349"/>
      <c r="H35" s="349"/>
      <c r="I35" s="349"/>
      <c r="J35" s="349"/>
      <c r="K35" s="349"/>
      <c r="L35" s="349"/>
    </row>
    <row r="36" spans="1:12" ht="17.25" customHeight="1">
      <c r="A36" s="441" t="s">
        <v>903</v>
      </c>
      <c r="B36" s="443"/>
      <c r="C36" s="448">
        <f>SUM(C35:D35)</f>
        <v>0</v>
      </c>
      <c r="D36" s="449"/>
      <c r="E36" s="448">
        <f>SUM(E35:F35)</f>
        <v>0</v>
      </c>
      <c r="F36" s="449"/>
      <c r="G36" s="349"/>
      <c r="H36" s="349"/>
      <c r="I36" s="349"/>
      <c r="J36" s="349"/>
      <c r="K36" s="349"/>
      <c r="L36" s="349"/>
    </row>
    <row r="37" spans="1:12" ht="17.25" customHeight="1">
      <c r="A37" s="429" t="s">
        <v>907</v>
      </c>
      <c r="B37" s="430"/>
      <c r="C37" s="431">
        <f>SUM(C29+C36)</f>
        <v>5273</v>
      </c>
      <c r="D37" s="432"/>
      <c r="E37" s="431">
        <f>SUM(E29+E36)</f>
        <v>5271</v>
      </c>
      <c r="F37" s="432"/>
      <c r="G37" s="349"/>
      <c r="H37" s="349"/>
      <c r="I37" s="349"/>
      <c r="J37" s="349"/>
      <c r="K37" s="349"/>
      <c r="L37" s="349"/>
    </row>
    <row r="42" ht="6.75" customHeight="1"/>
    <row r="43" spans="1:11" ht="12" customHeight="1" hidden="1">
      <c r="A43" s="437" t="s">
        <v>908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</row>
  </sheetData>
  <sheetProtection/>
  <mergeCells count="69">
    <mergeCell ref="C9:D9"/>
    <mergeCell ref="C10:D10"/>
    <mergeCell ref="A1:F1"/>
    <mergeCell ref="A2:F2"/>
    <mergeCell ref="A4:F4"/>
    <mergeCell ref="D5:F5"/>
    <mergeCell ref="A6:A7"/>
    <mergeCell ref="B6:B7"/>
    <mergeCell ref="C6:D7"/>
    <mergeCell ref="E6:F7"/>
    <mergeCell ref="C22:D22"/>
    <mergeCell ref="E21:F21"/>
    <mergeCell ref="E22:F22"/>
    <mergeCell ref="C8:D8"/>
    <mergeCell ref="E8:F8"/>
    <mergeCell ref="M16:Q16"/>
    <mergeCell ref="C17:D17"/>
    <mergeCell ref="E17:F17"/>
    <mergeCell ref="C18:D18"/>
    <mergeCell ref="E18:F18"/>
    <mergeCell ref="C26:D26"/>
    <mergeCell ref="E26:F26"/>
    <mergeCell ref="A19:B19"/>
    <mergeCell ref="C19:D19"/>
    <mergeCell ref="E19:F19"/>
    <mergeCell ref="C20:D20"/>
    <mergeCell ref="E20:F20"/>
    <mergeCell ref="C23:D23"/>
    <mergeCell ref="E23:F23"/>
    <mergeCell ref="C21:D21"/>
    <mergeCell ref="A29:B29"/>
    <mergeCell ref="C29:D29"/>
    <mergeCell ref="E29:F29"/>
    <mergeCell ref="A24:B24"/>
    <mergeCell ref="C24:D24"/>
    <mergeCell ref="E24:F24"/>
    <mergeCell ref="C25:D25"/>
    <mergeCell ref="E25:F25"/>
    <mergeCell ref="C27:D27"/>
    <mergeCell ref="E27:F27"/>
    <mergeCell ref="A43:K43"/>
    <mergeCell ref="A30:F30"/>
    <mergeCell ref="A31:F31"/>
    <mergeCell ref="B32:F32"/>
    <mergeCell ref="C35:D35"/>
    <mergeCell ref="E35:F35"/>
    <mergeCell ref="A36:B36"/>
    <mergeCell ref="C36:D36"/>
    <mergeCell ref="E36:F36"/>
    <mergeCell ref="E11:F11"/>
    <mergeCell ref="E12:F12"/>
    <mergeCell ref="E13:F13"/>
    <mergeCell ref="C13:D13"/>
    <mergeCell ref="A37:B37"/>
    <mergeCell ref="C37:D37"/>
    <mergeCell ref="E37:F37"/>
    <mergeCell ref="A28:B28"/>
    <mergeCell ref="C28:D28"/>
    <mergeCell ref="E28:F28"/>
    <mergeCell ref="C14:D14"/>
    <mergeCell ref="C15:D15"/>
    <mergeCell ref="C16:D16"/>
    <mergeCell ref="E9:F9"/>
    <mergeCell ref="E10:F10"/>
    <mergeCell ref="E14:F14"/>
    <mergeCell ref="E15:F15"/>
    <mergeCell ref="E16:F16"/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9.00390625" style="57" customWidth="1"/>
    <col min="2" max="2" width="41.8515625" style="56" customWidth="1"/>
    <col min="3" max="4" width="12.8515625" style="56" customWidth="1"/>
    <col min="5" max="5" width="11.8515625" style="56" customWidth="1"/>
    <col min="6" max="6" width="11.140625" style="56" customWidth="1"/>
    <col min="7" max="7" width="11.421875" style="56" customWidth="1"/>
    <col min="8" max="8" width="12.8515625" style="56" customWidth="1"/>
    <col min="9" max="16384" width="11.421875" style="56" customWidth="1"/>
  </cols>
  <sheetData>
    <row r="1" spans="1:8" ht="25.5" customHeight="1">
      <c r="A1" s="391" t="s">
        <v>968</v>
      </c>
      <c r="B1" s="422"/>
      <c r="C1" s="422"/>
      <c r="D1" s="422"/>
      <c r="E1" s="422"/>
      <c r="F1" s="422"/>
      <c r="G1" s="422"/>
      <c r="H1" s="422"/>
    </row>
    <row r="2" spans="1:6" ht="13.5">
      <c r="A2" s="481" t="s">
        <v>140</v>
      </c>
      <c r="B2" s="392"/>
      <c r="C2" s="392"/>
      <c r="D2" s="392"/>
      <c r="E2" s="392"/>
      <c r="F2" s="392"/>
    </row>
    <row r="3" spans="1:6" ht="13.5">
      <c r="A3" s="481" t="s">
        <v>141</v>
      </c>
      <c r="B3" s="392"/>
      <c r="C3" s="392"/>
      <c r="D3" s="392"/>
      <c r="E3" s="392"/>
      <c r="F3" s="392"/>
    </row>
    <row r="4" spans="4:6" ht="13.5" thickBot="1">
      <c r="D4" s="58"/>
      <c r="F4" s="58"/>
    </row>
    <row r="5" spans="1:8" ht="39.75" thickBot="1">
      <c r="A5" s="59" t="s">
        <v>142</v>
      </c>
      <c r="B5" s="60" t="s">
        <v>105</v>
      </c>
      <c r="C5" s="59" t="s">
        <v>143</v>
      </c>
      <c r="D5" s="61" t="s">
        <v>209</v>
      </c>
      <c r="E5" s="59" t="s">
        <v>143</v>
      </c>
      <c r="F5" s="61" t="s">
        <v>208</v>
      </c>
      <c r="G5" s="59" t="s">
        <v>143</v>
      </c>
      <c r="H5" s="61" t="s">
        <v>227</v>
      </c>
    </row>
    <row r="6" spans="1:8" ht="26.25">
      <c r="A6" s="178">
        <v>1</v>
      </c>
      <c r="B6" s="179" t="s">
        <v>144</v>
      </c>
      <c r="C6" s="74"/>
      <c r="D6" s="75">
        <f>'[1]2'!F8+'[1]2'!G8</f>
        <v>25960</v>
      </c>
      <c r="E6" s="74"/>
      <c r="F6" s="75">
        <f>2!C7+2!C10</f>
        <v>27018</v>
      </c>
      <c r="G6" s="74"/>
      <c r="H6" s="75">
        <f>2!C8+2!C11</f>
        <v>20701</v>
      </c>
    </row>
    <row r="7" spans="1:8" ht="12.75">
      <c r="A7" s="180">
        <v>2</v>
      </c>
      <c r="B7" s="179" t="s">
        <v>145</v>
      </c>
      <c r="C7" s="62"/>
      <c r="D7" s="63">
        <f>'[1]2'!P8</f>
        <v>290751</v>
      </c>
      <c r="E7" s="62"/>
      <c r="F7" s="63">
        <v>299776</v>
      </c>
      <c r="G7" s="62"/>
      <c r="H7" s="63">
        <f>2!C53</f>
        <v>277004</v>
      </c>
    </row>
    <row r="8" spans="1:8" ht="12.75">
      <c r="A8" s="181">
        <v>3</v>
      </c>
      <c r="B8" s="182" t="s">
        <v>269</v>
      </c>
      <c r="C8" s="64"/>
      <c r="D8" s="65">
        <f>SUM(C9:C29)</f>
        <v>121508</v>
      </c>
      <c r="E8" s="64"/>
      <c r="F8" s="65">
        <f>SUM(E9:E35)</f>
        <v>140711</v>
      </c>
      <c r="G8" s="64"/>
      <c r="H8" s="65">
        <f>2!C17-H37</f>
        <v>136654</v>
      </c>
    </row>
    <row r="9" spans="1:8" ht="12.75">
      <c r="A9" s="181"/>
      <c r="B9" s="183" t="s">
        <v>146</v>
      </c>
      <c r="C9" s="64">
        <v>5500</v>
      </c>
      <c r="D9" s="66"/>
      <c r="E9" s="64">
        <v>5400</v>
      </c>
      <c r="F9" s="66"/>
      <c r="G9" s="64">
        <v>5400</v>
      </c>
      <c r="H9" s="66"/>
    </row>
    <row r="10" spans="1:8" ht="12.75">
      <c r="A10" s="181"/>
      <c r="B10" s="184" t="s">
        <v>147</v>
      </c>
      <c r="C10" s="67">
        <v>0</v>
      </c>
      <c r="D10" s="66"/>
      <c r="E10" s="67">
        <v>263</v>
      </c>
      <c r="F10" s="66"/>
      <c r="G10" s="67">
        <v>263</v>
      </c>
      <c r="H10" s="66"/>
    </row>
    <row r="11" spans="1:8" ht="12.75">
      <c r="A11" s="181"/>
      <c r="B11" s="184" t="s">
        <v>165</v>
      </c>
      <c r="C11" s="64">
        <v>2500</v>
      </c>
      <c r="D11" s="66"/>
      <c r="E11" s="64">
        <v>1727</v>
      </c>
      <c r="F11" s="66"/>
      <c r="G11" s="64">
        <v>1727</v>
      </c>
      <c r="H11" s="66"/>
    </row>
    <row r="12" spans="1:8" ht="12.75">
      <c r="A12" s="181"/>
      <c r="B12" s="184" t="s">
        <v>148</v>
      </c>
      <c r="C12" s="64">
        <v>650</v>
      </c>
      <c r="D12" s="66"/>
      <c r="E12" s="64">
        <v>650</v>
      </c>
      <c r="F12" s="66"/>
      <c r="G12" s="64">
        <v>650</v>
      </c>
      <c r="H12" s="66"/>
    </row>
    <row r="13" spans="1:8" ht="12.75">
      <c r="A13" s="181"/>
      <c r="B13" s="184" t="s">
        <v>149</v>
      </c>
      <c r="C13" s="64">
        <v>300</v>
      </c>
      <c r="D13" s="66"/>
      <c r="E13" s="64">
        <v>0</v>
      </c>
      <c r="F13" s="66"/>
      <c r="G13" s="64">
        <v>0</v>
      </c>
      <c r="H13" s="66"/>
    </row>
    <row r="14" spans="1:8" ht="26.25">
      <c r="A14" s="181"/>
      <c r="B14" s="184" t="s">
        <v>150</v>
      </c>
      <c r="C14" s="64">
        <v>16082</v>
      </c>
      <c r="D14" s="65"/>
      <c r="E14" s="64">
        <v>16082</v>
      </c>
      <c r="F14" s="65"/>
      <c r="G14" s="64">
        <v>16082</v>
      </c>
      <c r="H14" s="65"/>
    </row>
    <row r="15" spans="1:8" ht="26.25">
      <c r="A15" s="181"/>
      <c r="B15" s="184" t="s">
        <v>151</v>
      </c>
      <c r="C15" s="64">
        <v>56271</v>
      </c>
      <c r="D15" s="65"/>
      <c r="E15" s="64">
        <v>56681</v>
      </c>
      <c r="F15" s="65"/>
      <c r="G15" s="64">
        <v>56681</v>
      </c>
      <c r="H15" s="65"/>
    </row>
    <row r="16" spans="1:8" ht="12.75">
      <c r="A16" s="181"/>
      <c r="B16" s="184" t="s">
        <v>217</v>
      </c>
      <c r="C16" s="67">
        <v>523</v>
      </c>
      <c r="D16" s="65"/>
      <c r="E16" s="64">
        <v>523</v>
      </c>
      <c r="F16" s="65"/>
      <c r="G16" s="64">
        <v>523</v>
      </c>
      <c r="H16" s="65"/>
    </row>
    <row r="17" spans="1:8" ht="26.25">
      <c r="A17" s="181"/>
      <c r="B17" s="184" t="s">
        <v>152</v>
      </c>
      <c r="C17" s="64">
        <v>30366</v>
      </c>
      <c r="D17" s="65"/>
      <c r="E17" s="64">
        <v>32789</v>
      </c>
      <c r="F17" s="65"/>
      <c r="G17" s="64">
        <v>32789</v>
      </c>
      <c r="H17" s="65"/>
    </row>
    <row r="18" spans="1:8" ht="26.25">
      <c r="A18" s="181"/>
      <c r="B18" s="184" t="s">
        <v>153</v>
      </c>
      <c r="C18" s="64">
        <v>9316</v>
      </c>
      <c r="D18" s="65"/>
      <c r="E18" s="64">
        <v>9316</v>
      </c>
      <c r="F18" s="65"/>
      <c r="G18" s="64">
        <v>9316</v>
      </c>
      <c r="H18" s="65"/>
    </row>
    <row r="19" spans="1:8" ht="26.25">
      <c r="A19" s="181"/>
      <c r="B19" s="184" t="s">
        <v>171</v>
      </c>
      <c r="C19" s="64">
        <v>0</v>
      </c>
      <c r="D19" s="65"/>
      <c r="E19" s="64">
        <v>2033</v>
      </c>
      <c r="F19" s="65"/>
      <c r="G19" s="64">
        <v>2033</v>
      </c>
      <c r="H19" s="65"/>
    </row>
    <row r="20" spans="1:8" ht="26.25">
      <c r="A20" s="181"/>
      <c r="B20" s="184" t="s">
        <v>219</v>
      </c>
      <c r="C20" s="64">
        <v>0</v>
      </c>
      <c r="D20" s="65"/>
      <c r="E20" s="64">
        <v>1859</v>
      </c>
      <c r="F20" s="65"/>
      <c r="G20" s="64">
        <v>1859</v>
      </c>
      <c r="H20" s="65"/>
    </row>
    <row r="21" spans="1:8" ht="26.25">
      <c r="A21" s="181"/>
      <c r="B21" s="184" t="s">
        <v>170</v>
      </c>
      <c r="C21" s="64">
        <v>0</v>
      </c>
      <c r="D21" s="65"/>
      <c r="E21" s="64">
        <v>5043</v>
      </c>
      <c r="F21" s="65"/>
      <c r="G21" s="64">
        <v>5043</v>
      </c>
      <c r="H21" s="65"/>
    </row>
    <row r="22" spans="1:8" ht="26.25">
      <c r="A22" s="181"/>
      <c r="B22" s="184" t="s">
        <v>218</v>
      </c>
      <c r="C22" s="64">
        <v>0</v>
      </c>
      <c r="D22" s="65"/>
      <c r="E22" s="64">
        <v>1318</v>
      </c>
      <c r="F22" s="65"/>
      <c r="G22" s="64">
        <v>1318</v>
      </c>
      <c r="H22" s="65"/>
    </row>
    <row r="23" spans="1:8" ht="26.25">
      <c r="A23" s="181"/>
      <c r="B23" s="184" t="s">
        <v>181</v>
      </c>
      <c r="C23" s="64">
        <v>0</v>
      </c>
      <c r="D23" s="65"/>
      <c r="E23" s="64">
        <v>100</v>
      </c>
      <c r="F23" s="65"/>
      <c r="G23" s="64">
        <v>100</v>
      </c>
      <c r="H23" s="65"/>
    </row>
    <row r="24" spans="1:8" ht="12.75">
      <c r="A24" s="181"/>
      <c r="B24" s="184" t="s">
        <v>182</v>
      </c>
      <c r="C24" s="64">
        <v>0</v>
      </c>
      <c r="D24" s="65"/>
      <c r="E24" s="64">
        <v>200</v>
      </c>
      <c r="F24" s="65"/>
      <c r="G24" s="64">
        <v>200</v>
      </c>
      <c r="H24" s="65"/>
    </row>
    <row r="25" spans="1:8" ht="26.25">
      <c r="A25" s="181"/>
      <c r="B25" s="184" t="s">
        <v>203</v>
      </c>
      <c r="C25" s="64">
        <v>0</v>
      </c>
      <c r="D25" s="65"/>
      <c r="E25" s="64">
        <v>100</v>
      </c>
      <c r="F25" s="65"/>
      <c r="G25" s="64">
        <v>100</v>
      </c>
      <c r="H25" s="65"/>
    </row>
    <row r="26" spans="1:8" ht="12.75">
      <c r="A26" s="181"/>
      <c r="B26" s="184" t="s">
        <v>183</v>
      </c>
      <c r="C26" s="64">
        <v>0</v>
      </c>
      <c r="D26" s="65"/>
      <c r="E26" s="64">
        <v>100</v>
      </c>
      <c r="F26" s="65"/>
      <c r="G26" s="64">
        <v>100</v>
      </c>
      <c r="H26" s="65"/>
    </row>
    <row r="27" spans="1:8" ht="12.75">
      <c r="A27" s="181"/>
      <c r="B27" s="184" t="s">
        <v>184</v>
      </c>
      <c r="C27" s="64">
        <v>0</v>
      </c>
      <c r="D27" s="65"/>
      <c r="E27" s="64">
        <v>100</v>
      </c>
      <c r="F27" s="65"/>
      <c r="G27" s="64">
        <v>100</v>
      </c>
      <c r="H27" s="65"/>
    </row>
    <row r="28" spans="1:8" ht="12.75">
      <c r="A28" s="181"/>
      <c r="B28" s="184" t="s">
        <v>204</v>
      </c>
      <c r="C28" s="64">
        <v>0</v>
      </c>
      <c r="D28" s="65"/>
      <c r="E28" s="64">
        <v>100</v>
      </c>
      <c r="F28" s="65"/>
      <c r="G28" s="64">
        <v>100</v>
      </c>
      <c r="H28" s="65"/>
    </row>
    <row r="29" spans="1:8" ht="12.75">
      <c r="A29" s="181"/>
      <c r="B29" s="184" t="s">
        <v>185</v>
      </c>
      <c r="C29" s="64">
        <v>0</v>
      </c>
      <c r="D29" s="65"/>
      <c r="E29" s="64">
        <v>600</v>
      </c>
      <c r="F29" s="65"/>
      <c r="G29" s="64">
        <v>600</v>
      </c>
      <c r="H29" s="65"/>
    </row>
    <row r="30" spans="1:8" ht="12.75">
      <c r="A30" s="181"/>
      <c r="B30" s="184" t="s">
        <v>197</v>
      </c>
      <c r="C30" s="64">
        <v>0</v>
      </c>
      <c r="D30" s="65"/>
      <c r="E30" s="64">
        <v>2200</v>
      </c>
      <c r="F30" s="65"/>
      <c r="G30" s="64">
        <v>2200</v>
      </c>
      <c r="H30" s="65"/>
    </row>
    <row r="31" spans="1:8" ht="12.75">
      <c r="A31" s="181"/>
      <c r="B31" s="184" t="s">
        <v>210</v>
      </c>
      <c r="C31" s="64">
        <v>0</v>
      </c>
      <c r="D31" s="65"/>
      <c r="E31" s="64">
        <v>200</v>
      </c>
      <c r="F31" s="65"/>
      <c r="G31" s="64">
        <v>200</v>
      </c>
      <c r="H31" s="65"/>
    </row>
    <row r="32" spans="1:8" ht="26.25">
      <c r="A32" s="181"/>
      <c r="B32" s="184" t="s">
        <v>945</v>
      </c>
      <c r="C32" s="64">
        <v>0</v>
      </c>
      <c r="D32" s="65"/>
      <c r="E32" s="64">
        <v>50</v>
      </c>
      <c r="F32" s="65"/>
      <c r="G32" s="64">
        <v>50</v>
      </c>
      <c r="H32" s="65"/>
    </row>
    <row r="33" spans="1:8" ht="26.25">
      <c r="A33" s="181"/>
      <c r="B33" s="184" t="s">
        <v>212</v>
      </c>
      <c r="C33" s="64">
        <v>0</v>
      </c>
      <c r="D33" s="65"/>
      <c r="E33" s="64">
        <v>2377</v>
      </c>
      <c r="F33" s="65"/>
      <c r="G33" s="64">
        <v>2377</v>
      </c>
      <c r="H33" s="65"/>
    </row>
    <row r="34" spans="1:8" ht="12.75">
      <c r="A34" s="181"/>
      <c r="B34" s="184" t="s">
        <v>198</v>
      </c>
      <c r="C34" s="64">
        <v>0</v>
      </c>
      <c r="D34" s="65"/>
      <c r="E34" s="64">
        <v>100</v>
      </c>
      <c r="F34" s="65"/>
      <c r="G34" s="64">
        <v>100</v>
      </c>
      <c r="H34" s="65"/>
    </row>
    <row r="35" spans="1:8" ht="12.75">
      <c r="A35" s="181"/>
      <c r="B35" s="184" t="s">
        <v>213</v>
      </c>
      <c r="C35" s="64">
        <v>0</v>
      </c>
      <c r="D35" s="65"/>
      <c r="E35" s="64">
        <v>800</v>
      </c>
      <c r="F35" s="65"/>
      <c r="G35" s="64">
        <v>800</v>
      </c>
      <c r="H35" s="65"/>
    </row>
    <row r="36" spans="1:8" s="57" customFormat="1" ht="12.75">
      <c r="A36" s="181">
        <v>4</v>
      </c>
      <c r="B36" s="185" t="s">
        <v>211</v>
      </c>
      <c r="C36" s="68">
        <v>0</v>
      </c>
      <c r="D36" s="65"/>
      <c r="E36" s="68"/>
      <c r="F36" s="65">
        <v>54908</v>
      </c>
      <c r="G36" s="68"/>
      <c r="H36" s="65">
        <f>2!C41</f>
        <v>54908</v>
      </c>
    </row>
    <row r="37" spans="1:8" s="57" customFormat="1" ht="12.75">
      <c r="A37" s="181">
        <v>5</v>
      </c>
      <c r="B37" s="185" t="s">
        <v>214</v>
      </c>
      <c r="C37" s="68"/>
      <c r="D37" s="65">
        <f>SUM(C38:C39)</f>
        <v>0</v>
      </c>
      <c r="E37" s="68"/>
      <c r="F37" s="65">
        <f>SUM(E38:E39)</f>
        <v>5325</v>
      </c>
      <c r="G37" s="68"/>
      <c r="H37" s="65">
        <v>5325</v>
      </c>
    </row>
    <row r="38" spans="1:8" s="95" customFormat="1" ht="12.75">
      <c r="A38" s="186"/>
      <c r="B38" s="184" t="s">
        <v>215</v>
      </c>
      <c r="C38" s="67">
        <v>0</v>
      </c>
      <c r="D38" s="94"/>
      <c r="E38" s="67">
        <v>325</v>
      </c>
      <c r="F38" s="94"/>
      <c r="G38" s="67">
        <v>325</v>
      </c>
      <c r="H38" s="94"/>
    </row>
    <row r="39" spans="1:8" s="95" customFormat="1" ht="12.75">
      <c r="A39" s="186"/>
      <c r="B39" s="184" t="s">
        <v>216</v>
      </c>
      <c r="C39" s="67">
        <v>0</v>
      </c>
      <c r="D39" s="94"/>
      <c r="E39" s="67">
        <v>5000</v>
      </c>
      <c r="F39" s="94"/>
      <c r="G39" s="67">
        <v>5000</v>
      </c>
      <c r="H39" s="94"/>
    </row>
    <row r="40" spans="1:8" s="57" customFormat="1" ht="12.75">
      <c r="A40" s="181">
        <v>6</v>
      </c>
      <c r="B40" s="185" t="s">
        <v>206</v>
      </c>
      <c r="C40" s="68"/>
      <c r="D40" s="65">
        <v>0</v>
      </c>
      <c r="E40" s="68"/>
      <c r="F40" s="65">
        <v>13384</v>
      </c>
      <c r="G40" s="68"/>
      <c r="H40" s="65">
        <f>2!C44</f>
        <v>13384</v>
      </c>
    </row>
    <row r="41" spans="1:8" ht="12.75">
      <c r="A41" s="181">
        <v>7</v>
      </c>
      <c r="B41" s="182" t="s">
        <v>154</v>
      </c>
      <c r="C41" s="64"/>
      <c r="D41" s="65">
        <f>SUM(C42:C46)</f>
        <v>41814</v>
      </c>
      <c r="E41" s="64"/>
      <c r="F41" s="65">
        <f>SUM(E42:E49)</f>
        <v>0</v>
      </c>
      <c r="G41" s="64"/>
      <c r="H41" s="65">
        <f>SUM(G42:G49)</f>
        <v>0</v>
      </c>
    </row>
    <row r="42" spans="1:8" ht="12.75">
      <c r="A42" s="181"/>
      <c r="B42" s="184" t="s">
        <v>155</v>
      </c>
      <c r="C42" s="64">
        <v>15000</v>
      </c>
      <c r="D42" s="66"/>
      <c r="E42" s="64">
        <v>0</v>
      </c>
      <c r="F42" s="66"/>
      <c r="G42" s="64">
        <v>0</v>
      </c>
      <c r="H42" s="66"/>
    </row>
    <row r="43" spans="1:8" ht="12.75">
      <c r="A43" s="181"/>
      <c r="B43" s="183" t="s">
        <v>156</v>
      </c>
      <c r="C43" s="64">
        <v>20000</v>
      </c>
      <c r="D43" s="65"/>
      <c r="E43" s="64">
        <v>0</v>
      </c>
      <c r="F43" s="65"/>
      <c r="G43" s="64">
        <v>0</v>
      </c>
      <c r="H43" s="65"/>
    </row>
    <row r="44" spans="1:8" ht="12.75">
      <c r="A44" s="181"/>
      <c r="B44" s="183" t="s">
        <v>157</v>
      </c>
      <c r="C44" s="64">
        <v>4000</v>
      </c>
      <c r="D44" s="65"/>
      <c r="E44" s="64">
        <v>0</v>
      </c>
      <c r="F44" s="65"/>
      <c r="G44" s="64">
        <v>0</v>
      </c>
      <c r="H44" s="65"/>
    </row>
    <row r="45" spans="1:8" ht="26.25">
      <c r="A45" s="181"/>
      <c r="B45" s="184" t="s">
        <v>158</v>
      </c>
      <c r="C45" s="64">
        <v>2814</v>
      </c>
      <c r="D45" s="65"/>
      <c r="E45" s="64">
        <v>0</v>
      </c>
      <c r="F45" s="65"/>
      <c r="G45" s="64">
        <v>0</v>
      </c>
      <c r="H45" s="65"/>
    </row>
    <row r="46" spans="1:8" ht="12.75">
      <c r="A46" s="181"/>
      <c r="B46" s="184" t="s">
        <v>172</v>
      </c>
      <c r="C46" s="64">
        <v>0</v>
      </c>
      <c r="D46" s="65"/>
      <c r="E46" s="64">
        <v>0</v>
      </c>
      <c r="F46" s="65"/>
      <c r="G46" s="64">
        <v>0</v>
      </c>
      <c r="H46" s="65"/>
    </row>
    <row r="47" spans="1:8" ht="12.75">
      <c r="A47" s="181"/>
      <c r="B47" s="184" t="s">
        <v>205</v>
      </c>
      <c r="C47" s="64"/>
      <c r="D47" s="65"/>
      <c r="E47" s="64">
        <v>0</v>
      </c>
      <c r="F47" s="65"/>
      <c r="G47" s="64">
        <v>0</v>
      </c>
      <c r="H47" s="65"/>
    </row>
    <row r="48" spans="1:8" ht="26.25">
      <c r="A48" s="181"/>
      <c r="B48" s="184" t="s">
        <v>194</v>
      </c>
      <c r="C48" s="64">
        <v>0</v>
      </c>
      <c r="D48" s="65"/>
      <c r="E48" s="64">
        <v>0</v>
      </c>
      <c r="F48" s="65"/>
      <c r="G48" s="64">
        <v>0</v>
      </c>
      <c r="H48" s="65"/>
    </row>
    <row r="49" spans="1:8" ht="26.25">
      <c r="A49" s="181"/>
      <c r="B49" s="184" t="s">
        <v>195</v>
      </c>
      <c r="C49" s="64">
        <v>0</v>
      </c>
      <c r="D49" s="65"/>
      <c r="E49" s="64">
        <v>0</v>
      </c>
      <c r="F49" s="65"/>
      <c r="G49" s="64">
        <v>0</v>
      </c>
      <c r="H49" s="65"/>
    </row>
    <row r="50" spans="1:8" s="57" customFormat="1" ht="12.75">
      <c r="A50" s="181">
        <v>8</v>
      </c>
      <c r="B50" s="185" t="s">
        <v>17</v>
      </c>
      <c r="C50" s="68"/>
      <c r="D50" s="65">
        <v>20000</v>
      </c>
      <c r="E50" s="68"/>
      <c r="F50" s="65">
        <v>5692</v>
      </c>
      <c r="G50" s="68"/>
      <c r="H50" s="65">
        <v>0</v>
      </c>
    </row>
    <row r="51" spans="1:8" ht="12.75">
      <c r="A51" s="181">
        <v>9</v>
      </c>
      <c r="B51" s="182" t="s">
        <v>159</v>
      </c>
      <c r="C51" s="64"/>
      <c r="D51" s="65">
        <f>'[1]4a'!E16</f>
        <v>115156</v>
      </c>
      <c r="E51" s="64"/>
      <c r="F51" s="65">
        <v>75629</v>
      </c>
      <c r="G51" s="64"/>
      <c r="H51" s="65">
        <f>4a!E16</f>
        <v>72925</v>
      </c>
    </row>
    <row r="52" spans="1:8" ht="12.75">
      <c r="A52" s="181">
        <v>10</v>
      </c>
      <c r="B52" s="76" t="s">
        <v>160</v>
      </c>
      <c r="C52" s="64"/>
      <c r="D52" s="65">
        <f>'[1]4b'!E18</f>
        <v>43400</v>
      </c>
      <c r="E52" s="64"/>
      <c r="F52" s="65">
        <f>'[3]4b'!F17</f>
        <v>67239</v>
      </c>
      <c r="G52" s="64"/>
      <c r="H52" s="65">
        <f>4b!E17</f>
        <v>60388</v>
      </c>
    </row>
    <row r="53" spans="1:8" ht="26.25">
      <c r="A53" s="187">
        <v>11</v>
      </c>
      <c r="B53" s="76" t="s">
        <v>291</v>
      </c>
      <c r="C53" s="69"/>
      <c r="D53" s="65">
        <f>3!B58-3!B39</f>
        <v>311905</v>
      </c>
      <c r="E53" s="69"/>
      <c r="F53" s="220">
        <f>3!C58-3!C39</f>
        <v>950833</v>
      </c>
      <c r="G53" s="221"/>
      <c r="H53" s="220">
        <f>3!D58-3!D39</f>
        <v>735387</v>
      </c>
    </row>
    <row r="54" spans="1:8" ht="26.25">
      <c r="A54" s="181">
        <v>12</v>
      </c>
      <c r="B54" s="182" t="s">
        <v>161</v>
      </c>
      <c r="C54" s="64"/>
      <c r="D54" s="65">
        <f>3!B64</f>
        <v>0</v>
      </c>
      <c r="E54" s="64"/>
      <c r="F54" s="220">
        <f>3!C64</f>
        <v>134446</v>
      </c>
      <c r="G54" s="222"/>
      <c r="H54" s="220">
        <f>3!D64</f>
        <v>134446</v>
      </c>
    </row>
    <row r="55" spans="1:8" ht="12.75">
      <c r="A55" s="181">
        <v>13</v>
      </c>
      <c r="B55" s="188" t="s">
        <v>162</v>
      </c>
      <c r="C55" s="64"/>
      <c r="D55" s="65">
        <f>3!B39</f>
        <v>121107</v>
      </c>
      <c r="E55" s="64"/>
      <c r="F55" s="220">
        <f>3!C39</f>
        <v>84419</v>
      </c>
      <c r="G55" s="222"/>
      <c r="H55" s="220">
        <f>3!D39</f>
        <v>0</v>
      </c>
    </row>
    <row r="56" spans="1:8" ht="12.75">
      <c r="A56" s="188">
        <v>14</v>
      </c>
      <c r="B56" s="188" t="s">
        <v>163</v>
      </c>
      <c r="C56" s="64"/>
      <c r="D56" s="65">
        <f>2!C57</f>
        <v>645851</v>
      </c>
      <c r="E56" s="64"/>
      <c r="F56" s="65">
        <f>2!C58</f>
        <v>668004</v>
      </c>
      <c r="G56" s="64"/>
      <c r="H56" s="65">
        <f>2!C59</f>
        <v>649612</v>
      </c>
    </row>
    <row r="57" spans="1:8" ht="13.5" thickBot="1">
      <c r="A57" s="189">
        <v>15</v>
      </c>
      <c r="B57" s="190" t="s">
        <v>164</v>
      </c>
      <c r="C57" s="70"/>
      <c r="D57" s="71">
        <f>2!C54</f>
        <v>2495</v>
      </c>
      <c r="E57" s="70"/>
      <c r="F57" s="71">
        <f>2!C55</f>
        <v>43715</v>
      </c>
      <c r="G57" s="70"/>
      <c r="H57" s="71">
        <f>2!C56</f>
        <v>43210</v>
      </c>
    </row>
    <row r="58" spans="1:8" ht="13.5" thickBot="1">
      <c r="A58" s="482" t="s">
        <v>48</v>
      </c>
      <c r="B58" s="483"/>
      <c r="C58" s="72"/>
      <c r="D58" s="73">
        <f>D6+D7+D8+D41+D50+D51+D52+D53+D54+D57+D55+D56</f>
        <v>1739947</v>
      </c>
      <c r="E58" s="72"/>
      <c r="F58" s="73">
        <f>F6+F7+F8+F41+F50+F51+F52+F53+F54+F57+F55+F56+F40+F36+F37</f>
        <v>2571099</v>
      </c>
      <c r="G58" s="72"/>
      <c r="H58" s="73">
        <f>H6+H7+H8+H41+H50+H51+H52+H53+H54+H57+H55+H56+H40+H36+H37</f>
        <v>2203944</v>
      </c>
    </row>
  </sheetData>
  <sheetProtection/>
  <mergeCells count="4">
    <mergeCell ref="A2:F2"/>
    <mergeCell ref="A3:F3"/>
    <mergeCell ref="A58:B58"/>
    <mergeCell ref="A1:H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0.140625" style="0" customWidth="1"/>
    <col min="2" max="2" width="12.57421875" style="0" customWidth="1"/>
    <col min="3" max="3" width="16.28125" style="0" customWidth="1"/>
    <col min="4" max="4" width="20.57421875" style="0" customWidth="1"/>
    <col min="5" max="5" width="25.8515625" style="0" customWidth="1"/>
  </cols>
  <sheetData>
    <row r="1" spans="1:11" ht="12.75">
      <c r="A1" s="391" t="s">
        <v>969</v>
      </c>
      <c r="B1" s="422"/>
      <c r="C1" s="422"/>
      <c r="D1" s="422"/>
      <c r="E1" s="422"/>
      <c r="F1" s="166"/>
      <c r="G1" s="166"/>
      <c r="H1" s="166"/>
      <c r="I1" s="165"/>
      <c r="J1" s="165"/>
      <c r="K1" s="165"/>
    </row>
    <row r="2" spans="1:11" ht="12.75">
      <c r="A2" s="20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20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5" ht="12.75">
      <c r="A4" s="57"/>
      <c r="B4" s="56"/>
      <c r="C4" s="56"/>
      <c r="D4" s="56"/>
      <c r="E4" s="56"/>
    </row>
    <row r="5" spans="1:11" ht="13.5">
      <c r="A5" s="481" t="s">
        <v>140</v>
      </c>
      <c r="B5" s="481"/>
      <c r="C5" s="481"/>
      <c r="D5" s="481"/>
      <c r="E5" s="481"/>
      <c r="F5" s="165"/>
      <c r="G5" s="165"/>
      <c r="H5" s="165"/>
      <c r="I5" s="165"/>
      <c r="J5" s="165"/>
      <c r="K5" s="165"/>
    </row>
    <row r="6" spans="1:11" ht="12.75">
      <c r="A6" s="484" t="s">
        <v>272</v>
      </c>
      <c r="B6" s="484"/>
      <c r="C6" s="484"/>
      <c r="D6" s="484"/>
      <c r="E6" s="484"/>
      <c r="F6" s="166"/>
      <c r="G6" s="166"/>
      <c r="H6" s="166"/>
      <c r="I6" s="166"/>
      <c r="J6" s="166"/>
      <c r="K6" s="166"/>
    </row>
    <row r="7" spans="1:11" ht="12.75">
      <c r="A7" s="20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12.75">
      <c r="A8" s="206"/>
      <c r="B8" s="166"/>
      <c r="C8" s="166"/>
      <c r="D8" s="166"/>
      <c r="E8" s="166"/>
      <c r="F8" s="166"/>
      <c r="G8" s="166"/>
      <c r="H8" s="166"/>
      <c r="I8" s="166"/>
      <c r="J8" s="166"/>
      <c r="K8" s="166"/>
    </row>
    <row r="10" ht="12.75">
      <c r="E10" s="207" t="s">
        <v>166</v>
      </c>
    </row>
    <row r="11" spans="1:5" s="209" customFormat="1" ht="27">
      <c r="A11" s="208" t="s">
        <v>273</v>
      </c>
      <c r="B11" s="208" t="s">
        <v>274</v>
      </c>
      <c r="C11" s="208" t="s">
        <v>290</v>
      </c>
      <c r="D11" s="208" t="s">
        <v>168</v>
      </c>
      <c r="E11" s="208" t="s">
        <v>226</v>
      </c>
    </row>
    <row r="12" spans="1:5" ht="24.75" customHeight="1">
      <c r="A12" s="210" t="s">
        <v>275</v>
      </c>
      <c r="B12" s="211">
        <v>54</v>
      </c>
      <c r="C12" s="212">
        <v>23742</v>
      </c>
      <c r="D12" s="213">
        <v>17127</v>
      </c>
      <c r="E12" s="212">
        <v>16950</v>
      </c>
    </row>
    <row r="13" spans="1:5" ht="24.75" customHeight="1">
      <c r="A13" s="217" t="s">
        <v>276</v>
      </c>
      <c r="B13" s="211">
        <v>250</v>
      </c>
      <c r="C13" s="212">
        <v>79564</v>
      </c>
      <c r="D13" s="213">
        <v>57652</v>
      </c>
      <c r="E13" s="212">
        <v>55827</v>
      </c>
    </row>
    <row r="14" spans="1:5" ht="24.75" customHeight="1">
      <c r="A14" s="210" t="s">
        <v>277</v>
      </c>
      <c r="B14" s="211">
        <v>30</v>
      </c>
      <c r="C14" s="212">
        <v>850</v>
      </c>
      <c r="D14" s="213">
        <v>850</v>
      </c>
      <c r="E14" s="212">
        <v>148</v>
      </c>
    </row>
    <row r="15" spans="1:5" ht="24.75" customHeight="1">
      <c r="A15" s="210" t="s">
        <v>278</v>
      </c>
      <c r="B15" s="211">
        <v>45</v>
      </c>
      <c r="C15" s="212">
        <v>11000</v>
      </c>
      <c r="D15" s="212">
        <v>0</v>
      </c>
      <c r="E15" s="212">
        <v>0</v>
      </c>
    </row>
    <row r="16" spans="1:5" ht="24.75" customHeight="1">
      <c r="A16" s="214" t="s">
        <v>279</v>
      </c>
      <c r="B16" s="215">
        <f>SUM(B12:B15)</f>
        <v>379</v>
      </c>
      <c r="C16" s="177">
        <f>SUM(C12:C15)</f>
        <v>115156</v>
      </c>
      <c r="D16" s="177">
        <f>SUM(D12:D15)</f>
        <v>75629</v>
      </c>
      <c r="E16" s="177">
        <f>SUM(E12:E15)</f>
        <v>72925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3">
    <mergeCell ref="A1:E1"/>
    <mergeCell ref="A5:E5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5.8515625" style="0" bestFit="1" customWidth="1"/>
    <col min="2" max="2" width="11.00390625" style="0" bestFit="1" customWidth="1"/>
    <col min="3" max="3" width="17.00390625" style="0" customWidth="1"/>
    <col min="4" max="4" width="22.140625" style="0" customWidth="1"/>
    <col min="5" max="5" width="19.00390625" style="0" customWidth="1"/>
  </cols>
  <sheetData>
    <row r="1" spans="1:10" ht="12.75">
      <c r="A1" s="391" t="s">
        <v>970</v>
      </c>
      <c r="B1" s="391"/>
      <c r="C1" s="391"/>
      <c r="D1" s="391"/>
      <c r="E1" s="392"/>
      <c r="F1" s="165"/>
      <c r="G1" s="165"/>
      <c r="H1" s="165"/>
      <c r="I1" s="165"/>
      <c r="J1" s="165"/>
    </row>
    <row r="2" spans="1:10" ht="12.75">
      <c r="A2" s="205"/>
      <c r="B2" s="205"/>
      <c r="C2" s="165"/>
      <c r="D2" s="165"/>
      <c r="E2" s="165"/>
      <c r="F2" s="165"/>
      <c r="G2" s="165"/>
      <c r="H2" s="165"/>
      <c r="I2" s="165"/>
      <c r="J2" s="165"/>
    </row>
    <row r="3" spans="1:10" ht="13.5">
      <c r="A3" s="481" t="s">
        <v>140</v>
      </c>
      <c r="B3" s="481"/>
      <c r="C3" s="481"/>
      <c r="D3" s="481"/>
      <c r="E3" s="165"/>
      <c r="F3" s="165"/>
      <c r="G3" s="165"/>
      <c r="H3" s="165"/>
      <c r="I3" s="165"/>
      <c r="J3" s="165"/>
    </row>
    <row r="4" spans="1:10" ht="12.75">
      <c r="A4" s="484" t="s">
        <v>280</v>
      </c>
      <c r="B4" s="484"/>
      <c r="C4" s="484"/>
      <c r="D4" s="484"/>
      <c r="E4" s="166"/>
      <c r="F4" s="166"/>
      <c r="G4" s="166"/>
      <c r="H4" s="166"/>
      <c r="I4" s="166"/>
      <c r="J4" s="166"/>
    </row>
    <row r="5" spans="1:10" ht="12.75">
      <c r="A5" s="206"/>
      <c r="B5" s="206"/>
      <c r="C5" s="166"/>
      <c r="D5" s="166"/>
      <c r="E5" s="166"/>
      <c r="F5" s="166"/>
      <c r="G5" s="166"/>
      <c r="H5" s="166"/>
      <c r="I5" s="166"/>
      <c r="J5" s="166"/>
    </row>
    <row r="6" spans="3:4" ht="12.75">
      <c r="C6" s="207"/>
      <c r="D6" s="207" t="s">
        <v>166</v>
      </c>
    </row>
    <row r="7" spans="1:5" s="209" customFormat="1" ht="27">
      <c r="A7" s="208" t="s">
        <v>273</v>
      </c>
      <c r="B7" s="208" t="s">
        <v>274</v>
      </c>
      <c r="C7" s="208" t="s">
        <v>167</v>
      </c>
      <c r="D7" s="208" t="s">
        <v>168</v>
      </c>
      <c r="E7" s="219" t="s">
        <v>226</v>
      </c>
    </row>
    <row r="8" spans="1:5" ht="24.75" customHeight="1">
      <c r="A8" s="210" t="s">
        <v>281</v>
      </c>
      <c r="B8" s="210">
        <v>933</v>
      </c>
      <c r="C8" s="212">
        <v>9000</v>
      </c>
      <c r="D8" s="212">
        <v>0</v>
      </c>
      <c r="E8" s="210">
        <v>0</v>
      </c>
    </row>
    <row r="9" spans="1:5" ht="24.75" customHeight="1">
      <c r="A9" s="210" t="s">
        <v>282</v>
      </c>
      <c r="B9" s="210"/>
      <c r="C9" s="212">
        <v>3000</v>
      </c>
      <c r="D9" s="213">
        <v>3000</v>
      </c>
      <c r="E9" s="210">
        <v>735</v>
      </c>
    </row>
    <row r="10" spans="1:5" ht="24.75" customHeight="1">
      <c r="A10" s="210" t="s">
        <v>283</v>
      </c>
      <c r="B10" s="210"/>
      <c r="C10" s="212">
        <v>0</v>
      </c>
      <c r="D10" s="213">
        <v>11867</v>
      </c>
      <c r="E10" s="210">
        <v>11867</v>
      </c>
    </row>
    <row r="11" spans="1:5" ht="24.75" customHeight="1">
      <c r="A11" s="210" t="s">
        <v>284</v>
      </c>
      <c r="B11" s="210">
        <v>70</v>
      </c>
      <c r="C11" s="212">
        <v>3400</v>
      </c>
      <c r="D11" s="213">
        <v>3400</v>
      </c>
      <c r="E11" s="210">
        <v>2369</v>
      </c>
    </row>
    <row r="12" spans="1:5" ht="24.75" customHeight="1">
      <c r="A12" s="210" t="s">
        <v>285</v>
      </c>
      <c r="B12" s="210">
        <v>349</v>
      </c>
      <c r="C12" s="212">
        <v>24000</v>
      </c>
      <c r="D12" s="213">
        <v>23696</v>
      </c>
      <c r="E12" s="210">
        <v>23653</v>
      </c>
    </row>
    <row r="13" spans="1:5" ht="24.75" customHeight="1">
      <c r="A13" s="210" t="s">
        <v>286</v>
      </c>
      <c r="B13" s="210">
        <v>20</v>
      </c>
      <c r="C13" s="212">
        <v>1000</v>
      </c>
      <c r="D13" s="212">
        <v>0</v>
      </c>
      <c r="E13" s="212">
        <v>0</v>
      </c>
    </row>
    <row r="14" spans="1:5" ht="24.75" customHeight="1">
      <c r="A14" s="210" t="s">
        <v>287</v>
      </c>
      <c r="B14" s="210"/>
      <c r="C14" s="212">
        <v>3000</v>
      </c>
      <c r="D14" s="212">
        <v>0</v>
      </c>
      <c r="E14" s="212">
        <v>0</v>
      </c>
    </row>
    <row r="15" spans="1:5" ht="24.75" customHeight="1">
      <c r="A15" s="210" t="s">
        <v>288</v>
      </c>
      <c r="B15" s="210"/>
      <c r="C15" s="212">
        <v>0</v>
      </c>
      <c r="D15" s="213">
        <v>950</v>
      </c>
      <c r="E15" s="210">
        <v>950</v>
      </c>
    </row>
    <row r="16" spans="1:5" ht="24.75" customHeight="1">
      <c r="A16" s="210" t="s">
        <v>289</v>
      </c>
      <c r="B16" s="210"/>
      <c r="C16" s="212">
        <v>0</v>
      </c>
      <c r="D16" s="213">
        <v>24326</v>
      </c>
      <c r="E16" s="210">
        <v>20814</v>
      </c>
    </row>
    <row r="17" spans="1:5" ht="24.75" customHeight="1">
      <c r="A17" s="214" t="s">
        <v>279</v>
      </c>
      <c r="B17" s="216">
        <f>SUM(B8:B13)</f>
        <v>1372</v>
      </c>
      <c r="C17" s="177">
        <f>SUM(C8:C16)</f>
        <v>43400</v>
      </c>
      <c r="D17" s="177">
        <f>SUM(D8:D16)</f>
        <v>67239</v>
      </c>
      <c r="E17" s="177">
        <f>SUM(E8:E16)</f>
        <v>60388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3">
    <mergeCell ref="A3:D3"/>
    <mergeCell ref="A4:D4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4" sqref="A4"/>
    </sheetView>
  </sheetViews>
  <sheetFormatPr defaultColWidth="11.7109375" defaultRowHeight="12.75"/>
  <cols>
    <col min="1" max="1" width="36.00390625" style="269" customWidth="1"/>
    <col min="2" max="2" width="16.7109375" style="269" customWidth="1"/>
    <col min="3" max="3" width="3.28125" style="269" customWidth="1"/>
    <col min="4" max="4" width="32.140625" style="269" customWidth="1"/>
    <col min="5" max="5" width="23.8515625" style="269" customWidth="1"/>
    <col min="6" max="16384" width="11.7109375" style="269" customWidth="1"/>
  </cols>
  <sheetData>
    <row r="1" spans="1:10" s="224" customFormat="1" ht="12.75">
      <c r="A1" s="391" t="s">
        <v>971</v>
      </c>
      <c r="B1" s="422"/>
      <c r="C1" s="422"/>
      <c r="D1" s="422"/>
      <c r="E1" s="422"/>
      <c r="F1" s="166"/>
      <c r="G1" s="166"/>
      <c r="H1" s="166"/>
      <c r="I1" s="223"/>
      <c r="J1" s="223"/>
    </row>
    <row r="2" spans="1:5" s="224" customFormat="1" ht="13.5">
      <c r="A2" s="488" t="s">
        <v>292</v>
      </c>
      <c r="B2" s="488"/>
      <c r="C2" s="488"/>
      <c r="D2" s="488"/>
      <c r="E2" s="488"/>
    </row>
    <row r="3" spans="1:5" s="224" customFormat="1" ht="13.5">
      <c r="A3" s="488" t="s">
        <v>317</v>
      </c>
      <c r="B3" s="488"/>
      <c r="C3" s="488"/>
      <c r="D3" s="488"/>
      <c r="E3" s="488"/>
    </row>
    <row r="4" spans="1:5" s="224" customFormat="1" ht="14.25" thickBot="1">
      <c r="A4" s="225"/>
      <c r="B4" s="226"/>
      <c r="C4" s="226"/>
      <c r="D4" s="226"/>
      <c r="E4" s="227" t="s">
        <v>293</v>
      </c>
    </row>
    <row r="5" spans="1:5" s="224" customFormat="1" ht="14.25" thickBot="1">
      <c r="A5" s="489" t="s">
        <v>294</v>
      </c>
      <c r="B5" s="490"/>
      <c r="C5" s="490"/>
      <c r="D5" s="490"/>
      <c r="E5" s="491"/>
    </row>
    <row r="6" spans="1:5" s="224" customFormat="1" ht="14.25" thickBot="1">
      <c r="A6" s="489" t="s">
        <v>295</v>
      </c>
      <c r="B6" s="490"/>
      <c r="C6" s="228"/>
      <c r="D6" s="490" t="s">
        <v>296</v>
      </c>
      <c r="E6" s="491"/>
    </row>
    <row r="7" spans="1:5" s="224" customFormat="1" ht="12.75">
      <c r="A7" s="229"/>
      <c r="B7" s="230"/>
      <c r="C7" s="231"/>
      <c r="D7" s="230"/>
      <c r="E7" s="232"/>
    </row>
    <row r="8" spans="1:5" s="224" customFormat="1" ht="13.5">
      <c r="A8" s="233" t="s">
        <v>297</v>
      </c>
      <c r="B8" s="234">
        <v>728895</v>
      </c>
      <c r="C8" s="235"/>
      <c r="D8" s="236" t="s">
        <v>298</v>
      </c>
      <c r="E8" s="237">
        <v>499708</v>
      </c>
    </row>
    <row r="9" spans="1:5" s="224" customFormat="1" ht="13.5">
      <c r="A9" s="233" t="s">
        <v>299</v>
      </c>
      <c r="B9" s="234">
        <v>331863</v>
      </c>
      <c r="C9" s="235"/>
      <c r="D9" s="236" t="s">
        <v>300</v>
      </c>
      <c r="E9" s="237">
        <v>134735</v>
      </c>
    </row>
    <row r="10" spans="1:5" s="224" customFormat="1" ht="13.5">
      <c r="A10" s="233" t="s">
        <v>301</v>
      </c>
      <c r="B10" s="234">
        <v>33623</v>
      </c>
      <c r="C10" s="235"/>
      <c r="D10" s="236" t="s">
        <v>302</v>
      </c>
      <c r="E10" s="237">
        <v>520107</v>
      </c>
    </row>
    <row r="11" spans="1:5" s="224" customFormat="1" ht="13.5">
      <c r="A11" s="233" t="s">
        <v>303</v>
      </c>
      <c r="B11" s="234">
        <v>5984</v>
      </c>
      <c r="C11" s="235"/>
      <c r="D11" s="236" t="s">
        <v>954</v>
      </c>
      <c r="E11" s="237">
        <v>141979</v>
      </c>
    </row>
    <row r="12" spans="1:5" s="224" customFormat="1" ht="13.5">
      <c r="A12" s="233" t="s">
        <v>948</v>
      </c>
      <c r="B12" s="234">
        <v>58073</v>
      </c>
      <c r="C12" s="235"/>
      <c r="D12" s="236" t="s">
        <v>306</v>
      </c>
      <c r="E12" s="237">
        <v>18316</v>
      </c>
    </row>
    <row r="13" spans="1:5" s="224" customFormat="1" ht="13.5">
      <c r="A13" s="233" t="s">
        <v>304</v>
      </c>
      <c r="B13" s="234">
        <v>29953</v>
      </c>
      <c r="C13" s="235"/>
      <c r="D13" s="236" t="s">
        <v>307</v>
      </c>
      <c r="E13" s="237">
        <v>133313</v>
      </c>
    </row>
    <row r="14" spans="1:5" s="224" customFormat="1" ht="13.5">
      <c r="A14" s="233" t="s">
        <v>305</v>
      </c>
      <c r="B14" s="234">
        <v>225735</v>
      </c>
      <c r="C14" s="235"/>
      <c r="D14" s="239" t="s">
        <v>955</v>
      </c>
      <c r="E14" s="237">
        <v>769312</v>
      </c>
    </row>
    <row r="15" spans="1:5" s="224" customFormat="1" ht="13.5">
      <c r="A15" s="238" t="s">
        <v>952</v>
      </c>
      <c r="B15" s="234">
        <v>52688</v>
      </c>
      <c r="C15" s="235"/>
      <c r="D15" s="236" t="s">
        <v>957</v>
      </c>
      <c r="E15" s="237">
        <v>13384</v>
      </c>
    </row>
    <row r="16" spans="1:5" s="224" customFormat="1" ht="13.5">
      <c r="A16" s="233" t="s">
        <v>308</v>
      </c>
      <c r="B16" s="234">
        <v>176990</v>
      </c>
      <c r="C16" s="235"/>
      <c r="D16" s="236" t="s">
        <v>958</v>
      </c>
      <c r="E16" s="237">
        <v>4590</v>
      </c>
    </row>
    <row r="17" spans="1:5" s="224" customFormat="1" ht="13.5">
      <c r="A17" s="233" t="s">
        <v>949</v>
      </c>
      <c r="B17" s="234">
        <v>781857</v>
      </c>
      <c r="C17" s="235"/>
      <c r="D17" s="236"/>
      <c r="E17" s="237"/>
    </row>
    <row r="18" spans="1:5" s="224" customFormat="1" ht="41.25">
      <c r="A18" s="389" t="s">
        <v>950</v>
      </c>
      <c r="B18" s="234">
        <v>84351</v>
      </c>
      <c r="C18" s="240"/>
      <c r="D18" s="239" t="s">
        <v>956</v>
      </c>
      <c r="E18" s="237">
        <v>84351</v>
      </c>
    </row>
    <row r="19" spans="1:5" s="224" customFormat="1" ht="27">
      <c r="A19" s="390" t="s">
        <v>951</v>
      </c>
      <c r="B19" s="242">
        <v>50838</v>
      </c>
      <c r="C19" s="240"/>
      <c r="D19" s="243"/>
      <c r="E19" s="244"/>
    </row>
    <row r="20" spans="1:5" s="250" customFormat="1" ht="14.25">
      <c r="A20" s="245" t="s">
        <v>309</v>
      </c>
      <c r="B20" s="246">
        <f>SUM(B8:B19)</f>
        <v>2560850</v>
      </c>
      <c r="C20" s="247"/>
      <c r="D20" s="248" t="s">
        <v>310</v>
      </c>
      <c r="E20" s="249">
        <f>SUM(E8:E19)</f>
        <v>2319795</v>
      </c>
    </row>
    <row r="21" spans="1:5" s="250" customFormat="1" ht="13.5">
      <c r="A21" s="233" t="s">
        <v>953</v>
      </c>
      <c r="B21" s="234">
        <v>22501</v>
      </c>
      <c r="C21" s="251"/>
      <c r="D21" s="236" t="s">
        <v>311</v>
      </c>
      <c r="E21" s="237">
        <v>134446</v>
      </c>
    </row>
    <row r="22" spans="1:5" s="250" customFormat="1" ht="13.5">
      <c r="A22" s="241"/>
      <c r="B22" s="242"/>
      <c r="C22" s="251"/>
      <c r="D22" s="243" t="s">
        <v>312</v>
      </c>
      <c r="E22" s="244">
        <v>0</v>
      </c>
    </row>
    <row r="23" spans="1:5" s="250" customFormat="1" ht="14.25">
      <c r="A23" s="252" t="s">
        <v>313</v>
      </c>
      <c r="B23" s="253">
        <f>SUM(B21:B22)</f>
        <v>22501</v>
      </c>
      <c r="C23" s="247"/>
      <c r="D23" s="254" t="s">
        <v>314</v>
      </c>
      <c r="E23" s="255">
        <f>SUM(E21:E22)</f>
        <v>134446</v>
      </c>
    </row>
    <row r="24" spans="1:5" s="250" customFormat="1" ht="14.25">
      <c r="A24" s="252" t="s">
        <v>315</v>
      </c>
      <c r="B24" s="253">
        <f>B20+B23</f>
        <v>2583351</v>
      </c>
      <c r="C24" s="247"/>
      <c r="D24" s="254" t="s">
        <v>48</v>
      </c>
      <c r="E24" s="255">
        <f>E20+E23</f>
        <v>2454241</v>
      </c>
    </row>
    <row r="25" spans="1:8" s="224" customFormat="1" ht="14.25" thickBot="1">
      <c r="A25" s="238" t="s">
        <v>960</v>
      </c>
      <c r="B25" s="234">
        <v>64617</v>
      </c>
      <c r="C25" s="240"/>
      <c r="D25" s="259" t="s">
        <v>961</v>
      </c>
      <c r="E25" s="260">
        <v>228917</v>
      </c>
      <c r="G25" s="485"/>
      <c r="H25" s="485"/>
    </row>
    <row r="26" spans="1:8" s="224" customFormat="1" ht="27">
      <c r="A26" s="389" t="s">
        <v>959</v>
      </c>
      <c r="B26" s="234">
        <v>35190</v>
      </c>
      <c r="C26" s="240"/>
      <c r="D26" s="239"/>
      <c r="E26" s="237"/>
      <c r="G26" s="485"/>
      <c r="H26" s="485"/>
    </row>
    <row r="27" spans="1:9" s="224" customFormat="1" ht="14.25" thickBot="1">
      <c r="A27" s="256"/>
      <c r="B27" s="257"/>
      <c r="C27" s="258"/>
      <c r="D27" s="259"/>
      <c r="E27" s="260"/>
      <c r="G27" s="486"/>
      <c r="H27" s="486"/>
      <c r="I27" s="487"/>
    </row>
    <row r="28" spans="1:9" s="224" customFormat="1" ht="14.25" thickBot="1">
      <c r="A28" s="261" t="s">
        <v>316</v>
      </c>
      <c r="B28" s="262">
        <f>SUM(B24:B27)</f>
        <v>2683158</v>
      </c>
      <c r="C28" s="263"/>
      <c r="D28" s="264" t="s">
        <v>316</v>
      </c>
      <c r="E28" s="265">
        <f>SUM(E24:E27)</f>
        <v>2683158</v>
      </c>
      <c r="G28" s="486"/>
      <c r="H28" s="486"/>
      <c r="I28" s="487"/>
    </row>
    <row r="29" spans="1:5" s="224" customFormat="1" ht="13.5" thickBot="1">
      <c r="A29" s="266"/>
      <c r="B29" s="267"/>
      <c r="C29" s="266"/>
      <c r="D29" s="266"/>
      <c r="E29" s="268"/>
    </row>
    <row r="30" s="224" customFormat="1" ht="12.75"/>
    <row r="31" s="224" customFormat="1" ht="12.75"/>
    <row r="32" s="224" customFormat="1" ht="12.75"/>
    <row r="33" s="224" customFormat="1" ht="12.75"/>
    <row r="34" s="224" customFormat="1" ht="12.75"/>
    <row r="35" s="224" customFormat="1" ht="12.75"/>
    <row r="36" s="224" customFormat="1" ht="12.75"/>
    <row r="37" s="224" customFormat="1" ht="12.75"/>
    <row r="38" s="224" customFormat="1" ht="12.75"/>
    <row r="39" s="224" customFormat="1" ht="12.75"/>
    <row r="40" s="224" customFormat="1" ht="12.75"/>
    <row r="41" s="224" customFormat="1" ht="12.75"/>
    <row r="42" s="224" customFormat="1" ht="12.75"/>
    <row r="43" s="224" customFormat="1" ht="12.75"/>
    <row r="44" s="224" customFormat="1" ht="12.75"/>
    <row r="45" s="224" customFormat="1" ht="12.75"/>
    <row r="46" s="224" customFormat="1" ht="12.75"/>
    <row r="47" s="224" customFormat="1" ht="12.75"/>
    <row r="48" s="224" customFormat="1" ht="12.75"/>
    <row r="49" s="224" customFormat="1" ht="12.75"/>
    <row r="50" s="224" customFormat="1" ht="12.75"/>
    <row r="51" s="224" customFormat="1" ht="12.75"/>
    <row r="52" s="224" customFormat="1" ht="12.75"/>
    <row r="53" s="224" customFormat="1" ht="12.75"/>
    <row r="54" s="224" customFormat="1" ht="12.75"/>
    <row r="55" s="224" customFormat="1" ht="12.75"/>
    <row r="56" s="224" customFormat="1" ht="12.75"/>
    <row r="57" s="224" customFormat="1" ht="12.75"/>
    <row r="58" s="224" customFormat="1" ht="12.75"/>
    <row r="59" s="224" customFormat="1" ht="12.75"/>
    <row r="60" s="224" customFormat="1" ht="12.75"/>
    <row r="61" s="224" customFormat="1" ht="12.75"/>
    <row r="62" s="224" customFormat="1" ht="12.75"/>
    <row r="63" s="224" customFormat="1" ht="12.75"/>
    <row r="64" s="224" customFormat="1" ht="12.75"/>
    <row r="65" s="224" customFormat="1" ht="12.75"/>
  </sheetData>
  <sheetProtection/>
  <mergeCells count="10">
    <mergeCell ref="G25:H25"/>
    <mergeCell ref="G26:H26"/>
    <mergeCell ref="G27:H28"/>
    <mergeCell ref="I27:I28"/>
    <mergeCell ref="A1:E1"/>
    <mergeCell ref="A2:E2"/>
    <mergeCell ref="A3:E3"/>
    <mergeCell ref="A5:E5"/>
    <mergeCell ref="A6:B6"/>
    <mergeCell ref="D6:E6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2015-06-25T07:31:07Z</cp:lastPrinted>
  <dcterms:created xsi:type="dcterms:W3CDTF">2008-01-30T10:52:15Z</dcterms:created>
  <dcterms:modified xsi:type="dcterms:W3CDTF">2015-06-25T07:33:42Z</dcterms:modified>
  <cp:category/>
  <cp:version/>
  <cp:contentType/>
  <cp:contentStatus/>
</cp:coreProperties>
</file>